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rtkaasik\Downloads\"/>
    </mc:Choice>
  </mc:AlternateContent>
  <bookViews>
    <workbookView xWindow="0" yWindow="0" windowWidth="20220" windowHeight="8790"/>
  </bookViews>
  <sheets>
    <sheet name="Leping" sheetId="1" r:id="rId1"/>
    <sheet name="DB_Import" sheetId="2" r:id="rId2"/>
    <sheet name="Koolid" sheetId="4" state="hidden" r:id="rId3"/>
  </sheets>
  <definedNames>
    <definedName name="_xlnm._FilterDatabase" localSheetId="0" hidden="1">Leping!$D$14:$Q$58</definedName>
  </definedNames>
  <calcPr calcId="162913" concurrentCalc="0"/>
  <fileRecoveryPr autoRecover="0"/>
</workbook>
</file>

<file path=xl/calcChain.xml><?xml version="1.0" encoding="utf-8"?>
<calcChain xmlns="http://schemas.openxmlformats.org/spreadsheetml/2006/main">
  <c r="F70" i="1" l="1"/>
  <c r="I61" i="1"/>
  <c r="H61" i="1"/>
  <c r="D15" i="1"/>
  <c r="X2" i="2"/>
  <c r="I60" i="1"/>
  <c r="H60" i="1"/>
  <c r="K60" i="1"/>
  <c r="N59" i="1"/>
  <c r="O59" i="1"/>
  <c r="I59" i="1"/>
  <c r="I50" i="1"/>
  <c r="I51" i="1"/>
  <c r="I52" i="1"/>
  <c r="I53" i="1"/>
  <c r="I54" i="1"/>
  <c r="O50" i="1"/>
  <c r="O51" i="1"/>
  <c r="K52" i="1"/>
  <c r="O52" i="1"/>
  <c r="O53" i="1"/>
  <c r="O54" i="1"/>
  <c r="I55" i="1"/>
  <c r="O55" i="1"/>
  <c r="O56" i="1"/>
  <c r="O57" i="1"/>
  <c r="O58" i="1"/>
  <c r="I58" i="1"/>
  <c r="I56" i="1"/>
  <c r="I57" i="1"/>
  <c r="H2" i="2"/>
  <c r="H70" i="1"/>
  <c r="K59" i="1"/>
  <c r="H59" i="1"/>
  <c r="N58" i="1"/>
  <c r="K58" i="1"/>
  <c r="H58" i="1"/>
  <c r="H62" i="1"/>
  <c r="H49" i="1"/>
  <c r="I49" i="1"/>
  <c r="K49" i="1"/>
  <c r="N49" i="1"/>
  <c r="O49" i="1"/>
  <c r="Y2" i="2"/>
  <c r="H43" i="1"/>
  <c r="I37" i="1"/>
  <c r="O2" i="2"/>
  <c r="H72" i="1"/>
  <c r="AC2" i="2"/>
  <c r="K57" i="1"/>
  <c r="K56" i="1"/>
  <c r="K55" i="1"/>
  <c r="K54" i="1"/>
  <c r="K53" i="1"/>
  <c r="K51" i="1"/>
  <c r="K50" i="1"/>
  <c r="K48" i="1"/>
  <c r="K47" i="1"/>
  <c r="K46" i="1"/>
  <c r="K45" i="1"/>
  <c r="K44" i="1"/>
  <c r="K43" i="1"/>
  <c r="N62" i="1"/>
  <c r="W2" i="2"/>
  <c r="G2" i="2"/>
  <c r="F2" i="2"/>
  <c r="V2" i="2"/>
  <c r="S2" i="2"/>
  <c r="T2" i="2"/>
  <c r="Q2" i="2"/>
  <c r="R2" i="2"/>
  <c r="P2" i="2"/>
  <c r="N2" i="2"/>
  <c r="M2" i="2"/>
  <c r="L2" i="2"/>
  <c r="C2" i="2"/>
  <c r="E2" i="2"/>
  <c r="B2" i="2"/>
  <c r="A2" i="2"/>
  <c r="O43" i="1"/>
  <c r="O44" i="1"/>
  <c r="O45" i="1"/>
  <c r="O46" i="1"/>
  <c r="O47" i="1"/>
  <c r="O48" i="1"/>
  <c r="H69" i="1"/>
  <c r="K2" i="2"/>
  <c r="I48" i="1"/>
  <c r="I47" i="1"/>
  <c r="I46" i="1"/>
  <c r="I45" i="1"/>
  <c r="I44" i="1"/>
  <c r="I43" i="1"/>
  <c r="N57" i="1"/>
  <c r="N56" i="1"/>
  <c r="N43" i="1"/>
  <c r="N44" i="1"/>
  <c r="N45" i="1"/>
  <c r="N46" i="1"/>
  <c r="N47" i="1"/>
  <c r="N48" i="1"/>
  <c r="N50" i="1"/>
  <c r="N51" i="1"/>
  <c r="N52" i="1"/>
  <c r="N53" i="1"/>
  <c r="N54" i="1"/>
  <c r="N55" i="1"/>
  <c r="N63" i="1"/>
  <c r="H57" i="1"/>
  <c r="H56" i="1"/>
  <c r="H55" i="1"/>
  <c r="H44" i="1"/>
  <c r="H45" i="1"/>
  <c r="H46" i="1"/>
  <c r="H47" i="1"/>
  <c r="H48" i="1"/>
  <c r="H50" i="1"/>
  <c r="H51" i="1"/>
  <c r="H52" i="1"/>
  <c r="H53" i="1"/>
  <c r="H54" i="1"/>
  <c r="H63" i="1"/>
  <c r="M31" i="1"/>
  <c r="M30" i="1"/>
  <c r="U2" i="2"/>
  <c r="D2" i="2"/>
  <c r="I17" i="1"/>
  <c r="I2" i="2"/>
  <c r="J77" i="1"/>
  <c r="F69" i="1"/>
</calcChain>
</file>

<file path=xl/sharedStrings.xml><?xml version="1.0" encoding="utf-8"?>
<sst xmlns="http://schemas.openxmlformats.org/spreadsheetml/2006/main" count="183" uniqueCount="151">
  <si>
    <t>ÕPPELEPING</t>
  </si>
  <si>
    <t>1. LEPINGU POOLED</t>
  </si>
  <si>
    <t>Registrikood:</t>
  </si>
  <si>
    <t>Aadress:</t>
  </si>
  <si>
    <t>Info:</t>
  </si>
  <si>
    <t>1.2. Õpilane</t>
  </si>
  <si>
    <t>Nimi</t>
  </si>
  <si>
    <t>Eesnimi</t>
  </si>
  <si>
    <t>Perenimi</t>
  </si>
  <si>
    <t>Elukoht</t>
  </si>
  <si>
    <t>Linn</t>
  </si>
  <si>
    <t>Tänav/maja/korter</t>
  </si>
  <si>
    <t>Tänav/ maja/ korter</t>
  </si>
  <si>
    <t>Kontaktid</t>
  </si>
  <si>
    <t>E-mail</t>
  </si>
  <si>
    <t>Tel.nr.</t>
  </si>
  <si>
    <t>1.3. Õpilase esindaja/maksja</t>
  </si>
  <si>
    <t>(arvetele)</t>
  </si>
  <si>
    <t>Kuutasu</t>
  </si>
  <si>
    <t>Perekonnanimi</t>
  </si>
  <si>
    <t>Isikukood</t>
  </si>
  <si>
    <t>Sünniaeg</t>
  </si>
  <si>
    <t>Sünnikuu</t>
  </si>
  <si>
    <t>GYM</t>
  </si>
  <si>
    <t>TRA</t>
  </si>
  <si>
    <t>DAN</t>
  </si>
  <si>
    <t>LV eesnimi</t>
  </si>
  <si>
    <t>e-mail</t>
  </si>
  <si>
    <t>LV tel</t>
  </si>
  <si>
    <t>Lapse tel</t>
  </si>
  <si>
    <t>Kool</t>
  </si>
  <si>
    <t>Klass</t>
  </si>
  <si>
    <t>Mees</t>
  </si>
  <si>
    <t>Notes</t>
  </si>
  <si>
    <t>lapse e-mail</t>
  </si>
  <si>
    <t>T treener</t>
  </si>
  <si>
    <t>G treener</t>
  </si>
  <si>
    <t>D treener</t>
  </si>
  <si>
    <t>2. TREENINGRÜHM</t>
  </si>
  <si>
    <t>3. ÕPPEMAKS</t>
  </si>
  <si>
    <t xml:space="preserve">Õppetegevuse periood </t>
  </si>
  <si>
    <t>september - juuni (k.a.)</t>
  </si>
  <si>
    <t>Maksmise aeg</t>
  </si>
  <si>
    <t xml:space="preserve">Jooksva kuu 13-ndaks kuupäevaks </t>
  </si>
  <si>
    <t>Õppemaksu suurus</t>
  </si>
  <si>
    <t>I.V.A</t>
  </si>
  <si>
    <t>2.1 Treeningrühm:</t>
  </si>
  <si>
    <t>II VALIK</t>
  </si>
  <si>
    <t>I VALIK</t>
  </si>
  <si>
    <t>2.2 Õpingute alustamise kuupäev</t>
  </si>
  <si>
    <t>Treeningrühm</t>
  </si>
  <si>
    <t>II VALIK**</t>
  </si>
  <si>
    <t>*  Esimene valik on treeningrühm, milles õpilane asus õpingutele ajaliselt varem</t>
  </si>
  <si>
    <t>**  Teine valik on treeningrühm, milles õpilane asus õpingutele ajaliselt hiljem</t>
  </si>
  <si>
    <t>Viimati uuendatud</t>
  </si>
  <si>
    <t>LV Perekonnanimi</t>
  </si>
  <si>
    <t>A e-mail</t>
  </si>
  <si>
    <t>Tänav/maja/korterE</t>
  </si>
  <si>
    <t>LinnE</t>
  </si>
  <si>
    <t>Üldhariduskool</t>
  </si>
  <si>
    <t>Paide Ühisgümnaasium</t>
  </si>
  <si>
    <t>Paide Gümnaasium</t>
  </si>
  <si>
    <t>Türi Põhikool</t>
  </si>
  <si>
    <t>9B</t>
  </si>
  <si>
    <t>non-stop</t>
  </si>
  <si>
    <t>Miniklass</t>
  </si>
  <si>
    <t>Rõõmsad Põrkajad</t>
  </si>
  <si>
    <t>Väätsa Põhikool</t>
  </si>
  <si>
    <t>PAIde lasteaed</t>
  </si>
  <si>
    <t>Imavere Põhikool</t>
  </si>
  <si>
    <t>Sookure Lasteaed</t>
  </si>
  <si>
    <t>Türi Kesklinna Lasteaed</t>
  </si>
  <si>
    <t>Paide valla kool</t>
  </si>
  <si>
    <t>Lokuta Lasteaed</t>
  </si>
  <si>
    <t>Koeru Keskkool</t>
  </si>
  <si>
    <t>Väätsa Lasteaed</t>
  </si>
  <si>
    <t>1A</t>
  </si>
  <si>
    <t>1B</t>
  </si>
  <si>
    <t>2A</t>
  </si>
  <si>
    <t>2B</t>
  </si>
  <si>
    <t>1C</t>
  </si>
  <si>
    <t>2C</t>
  </si>
  <si>
    <t>3A</t>
  </si>
  <si>
    <t>3B</t>
  </si>
  <si>
    <t>3C</t>
  </si>
  <si>
    <t>4A</t>
  </si>
  <si>
    <t>4B</t>
  </si>
  <si>
    <t>4C</t>
  </si>
  <si>
    <t>5A</t>
  </si>
  <si>
    <t>5B</t>
  </si>
  <si>
    <t>5C</t>
  </si>
  <si>
    <t>6A</t>
  </si>
  <si>
    <t>6B</t>
  </si>
  <si>
    <t>6C</t>
  </si>
  <si>
    <t>7A</t>
  </si>
  <si>
    <t>7B</t>
  </si>
  <si>
    <t>7C</t>
  </si>
  <si>
    <t>8A</t>
  </si>
  <si>
    <t>8B</t>
  </si>
  <si>
    <t>8C</t>
  </si>
  <si>
    <t>9A</t>
  </si>
  <si>
    <t>9C</t>
  </si>
  <si>
    <t>10A</t>
  </si>
  <si>
    <t>10B</t>
  </si>
  <si>
    <t>10C</t>
  </si>
  <si>
    <t>10R</t>
  </si>
  <si>
    <t>10H</t>
  </si>
  <si>
    <t>11A</t>
  </si>
  <si>
    <t>11B</t>
  </si>
  <si>
    <t>11C</t>
  </si>
  <si>
    <t>11R</t>
  </si>
  <si>
    <t>11H</t>
  </si>
  <si>
    <t>12A</t>
  </si>
  <si>
    <t>12B</t>
  </si>
  <si>
    <t>12C</t>
  </si>
  <si>
    <t>12R</t>
  </si>
  <si>
    <t>12H</t>
  </si>
  <si>
    <t xml:space="preserve">       Treener-õpetaja:</t>
  </si>
  <si>
    <t>Türi Gümnaasium</t>
  </si>
  <si>
    <t>Exit</t>
  </si>
  <si>
    <t>Päikesepliksid</t>
  </si>
  <si>
    <t>Erinev sissekirjutusest</t>
  </si>
  <si>
    <t>Sissekirjutus</t>
  </si>
  <si>
    <t>RES</t>
  </si>
  <si>
    <t>R treener</t>
  </si>
  <si>
    <t>Koopiate arv:</t>
  </si>
  <si>
    <t>Noorteklass</t>
  </si>
  <si>
    <t>Spirit 1</t>
  </si>
  <si>
    <t>2.3 Lepingu sõlmimise kuupäev</t>
  </si>
  <si>
    <t>-</t>
  </si>
  <si>
    <t>Paide pisid</t>
  </si>
  <si>
    <t>Mirella</t>
  </si>
  <si>
    <t>Türi Elisee</t>
  </si>
  <si>
    <t>Päikesejänkud</t>
  </si>
  <si>
    <t>Lisella</t>
  </si>
  <si>
    <t>Arliis</t>
  </si>
  <si>
    <t>Naerulinnud</t>
  </si>
  <si>
    <t>MTÜ SK Kati</t>
  </si>
  <si>
    <t>Mündi 43-8, Paide, 72719</t>
  </si>
  <si>
    <t>Paide: EE352200221065374123 MTÜ SK Kati</t>
  </si>
  <si>
    <t>Arvelduskontod:</t>
  </si>
  <si>
    <t>Türi: EE792200221065374107 MTÜ SK Kati</t>
  </si>
  <si>
    <t>www.katispordiklubi.ee</t>
  </si>
  <si>
    <t>1.1. MTÜ SK Kati spordiklubi</t>
  </si>
  <si>
    <t>MTÜ SK KATI  ÕPPELEPINGU ÜLDTINGIMUSED</t>
  </si>
  <si>
    <t xml:space="preserve"> </t>
  </si>
  <si>
    <t>Laste-, noorteklass</t>
  </si>
  <si>
    <t>Harrastajad</t>
  </si>
  <si>
    <t>Liblikad</t>
  </si>
  <si>
    <t>4-6 aastased poisid</t>
  </si>
  <si>
    <t>Paide, 01.09.2018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</si>
</sst>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164" formatCode="_-[$€-2]\ * #,##0.00_-;\-[$€-2]\ * #,##0.00_-;_-[$€-2]\ * &quot;-&quot;??_-;_-@_-"/>
    <numFmt numFmtId="165" formatCode="0.0"/>
    <numFmt numFmtId="166" formatCode="d\.mm\.yyyy;@"/>
  </numFmts>
  <fonts count="27" x14ac:knownFonts="1">
    <font>
      <sz val="11"/>
      <color theme="1"/>
      <name val="Calibri"/>
      <family val="2"/>
      <charset val="186"/>
      <scheme val="minor"/>
    </font>
    <font>
      <sz val="11"/>
      <color indexed="8"/>
      <name val="Calibri"/>
      <family val="2"/>
      <charset val="186"/>
    </font>
    <font>
      <sz val="10"/>
      <color indexed="8"/>
      <name val="Arial"/>
      <family val="2"/>
      <charset val="186"/>
    </font>
    <font>
      <sz val="11"/>
      <color theme="1"/>
      <name val="Calibri"/>
      <family val="2"/>
      <charset val="186"/>
      <scheme val="minor"/>
    </font>
    <font>
      <sz val="11"/>
      <color theme="0"/>
      <name val="Calibri"/>
      <family val="2"/>
      <charset val="186"/>
      <scheme val="minor"/>
    </font>
    <font>
      <b/>
      <sz val="11"/>
      <color theme="0"/>
      <name val="Calibri"/>
      <family val="2"/>
      <charset val="186"/>
      <scheme val="minor"/>
    </font>
    <font>
      <u/>
      <sz val="11"/>
      <color theme="10"/>
      <name val="Calibri"/>
      <family val="2"/>
      <charset val="186"/>
      <scheme val="minor"/>
    </font>
    <font>
      <b/>
      <sz val="11"/>
      <color theme="1"/>
      <name val="Calibri"/>
      <family val="2"/>
      <charset val="186"/>
      <scheme val="minor"/>
    </font>
    <font>
      <sz val="11"/>
      <color rgb="FFFF0000"/>
      <name val="Calibri"/>
      <family val="2"/>
      <charset val="186"/>
      <scheme val="minor"/>
    </font>
    <font>
      <sz val="11"/>
      <color rgb="FF000000"/>
      <name val="Calibri"/>
      <family val="2"/>
      <charset val="186"/>
    </font>
    <font>
      <sz val="11"/>
      <name val="Calibri"/>
      <family val="2"/>
      <charset val="186"/>
      <scheme val="minor"/>
    </font>
    <font>
      <b/>
      <sz val="11"/>
      <color rgb="FF000000"/>
      <name val="Calibri"/>
    </font>
    <font>
      <b/>
      <sz val="10"/>
      <color theme="1"/>
      <name val="Calibri"/>
      <family val="2"/>
      <charset val="186"/>
      <scheme val="minor"/>
    </font>
    <font>
      <sz val="11"/>
      <color theme="9" tint="-0.249977111117893"/>
      <name val="Calibri"/>
      <family val="2"/>
      <charset val="186"/>
      <scheme val="minor"/>
    </font>
    <font>
      <b/>
      <sz val="24"/>
      <color theme="0"/>
      <name val="Calibri"/>
      <family val="2"/>
      <scheme val="minor"/>
    </font>
    <font>
      <sz val="11"/>
      <color rgb="FF069FFC"/>
      <name val="Calibri"/>
      <family val="2"/>
      <charset val="186"/>
      <scheme val="minor"/>
    </font>
    <font>
      <sz val="10"/>
      <color theme="1"/>
      <name val="Times New Roman"/>
      <family val="1"/>
      <charset val="186"/>
    </font>
    <font>
      <sz val="10"/>
      <color theme="1"/>
      <name val="Calibri"/>
      <family val="2"/>
      <charset val="186"/>
      <scheme val="minor"/>
    </font>
    <font>
      <sz val="8"/>
      <color theme="1"/>
      <name val="Calibri"/>
      <family val="2"/>
      <charset val="186"/>
      <scheme val="minor"/>
    </font>
    <font>
      <sz val="11"/>
      <color theme="9" tint="0.79998168889431442"/>
      <name val="Calibri"/>
      <family val="2"/>
      <charset val="186"/>
      <scheme val="minor"/>
    </font>
    <font>
      <sz val="10"/>
      <color theme="0"/>
      <name val="Calibri"/>
      <family val="2"/>
      <charset val="186"/>
      <scheme val="minor"/>
    </font>
    <font>
      <b/>
      <sz val="12"/>
      <color theme="1"/>
      <name val="Times New Roman"/>
      <family val="1"/>
      <charset val="186"/>
    </font>
    <font>
      <sz val="16"/>
      <color theme="1"/>
      <name val="Calibri"/>
      <family val="2"/>
      <charset val="186"/>
      <scheme val="minor"/>
    </font>
    <font>
      <b/>
      <sz val="11"/>
      <name val="Calibri"/>
      <family val="2"/>
      <charset val="186"/>
      <scheme val="minor"/>
    </font>
    <font>
      <b/>
      <sz val="22"/>
      <color theme="0"/>
      <name val="Calibri"/>
      <family val="2"/>
      <scheme val="minor"/>
    </font>
    <font>
      <sz val="8"/>
      <color theme="9" tint="0.79998168889431442"/>
      <name val="Calibri"/>
      <family val="2"/>
      <charset val="186"/>
      <scheme val="minor"/>
    </font>
    <font>
      <sz val="8"/>
      <color rgb="FF000000"/>
      <name val="Tahoma"/>
      <family val="2"/>
      <charset val="186"/>
    </font>
  </fonts>
  <fills count="7">
    <fill>
      <patternFill patternType="none"/>
    </fill>
    <fill>
      <patternFill patternType="gray125"/>
    </fill>
    <fill>
      <patternFill patternType="solid">
        <fgColor theme="0"/>
        <bgColor indexed="64"/>
      </patternFill>
    </fill>
    <fill>
      <patternFill patternType="solid">
        <fgColor rgb="FFC0C0C0"/>
        <bgColor rgb="FFC0C0C0"/>
      </patternFill>
    </fill>
    <fill>
      <patternFill patternType="solid">
        <fgColor theme="9"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36">
    <border>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style="dashed">
        <color indexed="64"/>
      </bottom>
      <diagonal/>
    </border>
    <border>
      <left style="dotted">
        <color indexed="64"/>
      </left>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style="thin">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ashed">
        <color indexed="64"/>
      </top>
      <bottom style="dotted">
        <color indexed="64"/>
      </bottom>
      <diagonal/>
    </border>
    <border>
      <left/>
      <right/>
      <top style="dashed">
        <color indexed="64"/>
      </top>
      <bottom style="dotted">
        <color indexed="64"/>
      </bottom>
      <diagonal/>
    </border>
    <border>
      <left/>
      <right style="dotted">
        <color indexed="64"/>
      </right>
      <top style="dashed">
        <color indexed="64"/>
      </top>
      <bottom style="dotted">
        <color indexed="64"/>
      </bottom>
      <diagonal/>
    </border>
    <border>
      <left style="dotted">
        <color indexed="64"/>
      </left>
      <right/>
      <top style="dotted">
        <color indexed="64"/>
      </top>
      <bottom style="dashed">
        <color indexed="64"/>
      </bottom>
      <diagonal/>
    </border>
    <border>
      <left/>
      <right style="dashed">
        <color indexed="64"/>
      </right>
      <top style="dotted">
        <color indexed="64"/>
      </top>
      <bottom style="dashed">
        <color indexed="64"/>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44" fontId="3" fillId="0" borderId="0" applyFont="0" applyFill="0" applyBorder="0" applyAlignment="0" applyProtection="0"/>
    <xf numFmtId="0" fontId="6" fillId="0" borderId="0" applyNumberFormat="0" applyFill="0" applyBorder="0" applyAlignment="0" applyProtection="0"/>
    <xf numFmtId="0" fontId="2" fillId="0" borderId="0"/>
  </cellStyleXfs>
  <cellXfs count="164">
    <xf numFmtId="0" fontId="0" fillId="0" borderId="0" xfId="0"/>
    <xf numFmtId="0" fontId="0" fillId="0" borderId="0" xfId="0"/>
    <xf numFmtId="0" fontId="9" fillId="0" borderId="35" xfId="0" applyFont="1" applyFill="1" applyBorder="1" applyAlignment="1" applyProtection="1">
      <alignment horizontal="left" vertical="center" wrapText="1"/>
    </xf>
    <xf numFmtId="14" fontId="9" fillId="0" borderId="35" xfId="0" applyNumberFormat="1" applyFont="1" applyFill="1" applyBorder="1" applyAlignment="1" applyProtection="1">
      <alignment horizontal="left" vertical="center" wrapText="1"/>
    </xf>
    <xf numFmtId="0" fontId="0" fillId="0" borderId="0" xfId="0" applyAlignment="1">
      <alignment horizontal="left" vertical="center"/>
    </xf>
    <xf numFmtId="0" fontId="4" fillId="2" borderId="0" xfId="0" applyFont="1" applyFill="1" applyProtection="1">
      <protection locked="0"/>
    </xf>
    <xf numFmtId="0" fontId="4" fillId="2" borderId="0" xfId="0" applyFont="1" applyFill="1" applyBorder="1" applyProtection="1">
      <protection locked="0"/>
    </xf>
    <xf numFmtId="0" fontId="1" fillId="0" borderId="0" xfId="3" applyFont="1" applyFill="1" applyBorder="1" applyAlignment="1">
      <alignment horizontal="center"/>
    </xf>
    <xf numFmtId="0" fontId="0" fillId="0" borderId="0" xfId="0" applyFill="1" applyBorder="1"/>
    <xf numFmtId="0" fontId="7" fillId="2" borderId="0" xfId="0" applyFont="1" applyFill="1" applyAlignment="1" applyProtection="1"/>
    <xf numFmtId="0" fontId="4" fillId="2" borderId="0" xfId="0" applyFont="1" applyFill="1" applyProtection="1"/>
    <xf numFmtId="0" fontId="0" fillId="2" borderId="0" xfId="0" applyFill="1" applyBorder="1" applyProtection="1"/>
    <xf numFmtId="164" fontId="10" fillId="2" borderId="0" xfId="0" applyNumberFormat="1" applyFont="1" applyFill="1" applyProtection="1"/>
    <xf numFmtId="165" fontId="4" fillId="2" borderId="0" xfId="0" applyNumberFormat="1" applyFont="1" applyFill="1" applyProtection="1"/>
    <xf numFmtId="0" fontId="10" fillId="2" borderId="0" xfId="0" applyFont="1" applyFill="1" applyBorder="1" applyProtection="1"/>
    <xf numFmtId="0" fontId="4" fillId="2" borderId="0" xfId="0" applyFont="1" applyFill="1" applyBorder="1" applyProtection="1"/>
    <xf numFmtId="164" fontId="10" fillId="2" borderId="0" xfId="0" applyNumberFormat="1" applyFont="1" applyFill="1" applyBorder="1" applyProtection="1"/>
    <xf numFmtId="165" fontId="4" fillId="2" borderId="0" xfId="0" applyNumberFormat="1" applyFont="1" applyFill="1" applyBorder="1" applyProtection="1"/>
    <xf numFmtId="0" fontId="4" fillId="2" borderId="0" xfId="0" applyFont="1" applyFill="1" applyBorder="1" applyAlignment="1" applyProtection="1">
      <alignment horizontal="left"/>
    </xf>
    <xf numFmtId="164" fontId="10" fillId="2" borderId="0" xfId="1" applyNumberFormat="1" applyFont="1" applyFill="1" applyBorder="1" applyProtection="1"/>
    <xf numFmtId="0" fontId="0" fillId="2" borderId="0" xfId="0" applyFont="1" applyFill="1" applyBorder="1" applyProtection="1"/>
    <xf numFmtId="165" fontId="10" fillId="2" borderId="0" xfId="0" applyNumberFormat="1" applyFont="1" applyFill="1" applyBorder="1" applyProtection="1"/>
    <xf numFmtId="0" fontId="0" fillId="2" borderId="0" xfId="0" applyFill="1" applyAlignment="1" applyProtection="1">
      <alignment horizontal="center" vertical="center"/>
    </xf>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2" borderId="0" xfId="0" applyFill="1" applyAlignment="1" applyProtection="1">
      <alignment vertical="top" wrapText="1"/>
    </xf>
    <xf numFmtId="0" fontId="0" fillId="2" borderId="0" xfId="0" applyFill="1" applyAlignment="1" applyProtection="1">
      <alignment wrapText="1"/>
    </xf>
    <xf numFmtId="0" fontId="10" fillId="2" borderId="0" xfId="0" applyFont="1" applyFill="1" applyBorder="1" applyProtection="1">
      <protection locked="0"/>
    </xf>
    <xf numFmtId="0" fontId="0" fillId="2" borderId="7" xfId="0" applyFill="1" applyBorder="1" applyAlignment="1" applyProtection="1"/>
    <xf numFmtId="0" fontId="11" fillId="3" borderId="8" xfId="0" applyFont="1" applyFill="1" applyBorder="1" applyAlignment="1" applyProtection="1">
      <alignment horizontal="center" vertical="center"/>
    </xf>
    <xf numFmtId="0" fontId="0" fillId="2" borderId="0" xfId="0" applyFill="1" applyProtection="1"/>
    <xf numFmtId="0" fontId="0" fillId="2" borderId="8" xfId="0" applyFill="1" applyBorder="1" applyAlignment="1" applyProtection="1">
      <alignment horizontal="left"/>
    </xf>
    <xf numFmtId="0" fontId="10" fillId="2" borderId="0" xfId="0" applyFont="1" applyFill="1" applyProtection="1"/>
    <xf numFmtId="0" fontId="12" fillId="2" borderId="0" xfId="0" applyFont="1" applyFill="1" applyAlignment="1" applyProtection="1">
      <alignment horizontal="left"/>
    </xf>
    <xf numFmtId="0" fontId="0" fillId="2" borderId="0" xfId="0" applyFill="1" applyAlignment="1" applyProtection="1"/>
    <xf numFmtId="0" fontId="0" fillId="2" borderId="0" xfId="0" applyFill="1" applyAlignment="1" applyProtection="1">
      <alignment horizontal="left" wrapText="1"/>
    </xf>
    <xf numFmtId="0" fontId="13" fillId="4" borderId="0" xfId="0" applyFont="1" applyFill="1" applyProtection="1"/>
    <xf numFmtId="0" fontId="5" fillId="4" borderId="0" xfId="0" applyFont="1" applyFill="1" applyProtection="1"/>
    <xf numFmtId="0" fontId="0" fillId="4" borderId="0" xfId="0" applyFill="1" applyProtection="1"/>
    <xf numFmtId="0" fontId="14" fillId="4" borderId="0" xfId="0" applyFont="1" applyFill="1" applyAlignment="1" applyProtection="1">
      <alignment horizontal="center" vertical="center"/>
    </xf>
    <xf numFmtId="0" fontId="15" fillId="4" borderId="0" xfId="0" applyFont="1" applyFill="1" applyProtection="1"/>
    <xf numFmtId="0" fontId="4" fillId="4" borderId="0" xfId="0" applyFont="1" applyFill="1" applyAlignment="1" applyProtection="1">
      <alignment vertical="center"/>
    </xf>
    <xf numFmtId="0" fontId="0" fillId="4" borderId="0" xfId="0" applyFill="1" applyAlignment="1" applyProtection="1">
      <alignment vertical="top" wrapText="1"/>
    </xf>
    <xf numFmtId="0" fontId="0" fillId="4" borderId="0" xfId="0" applyFill="1" applyAlignment="1" applyProtection="1">
      <alignment wrapText="1"/>
    </xf>
    <xf numFmtId="0" fontId="16" fillId="4" borderId="0" xfId="0" applyFont="1" applyFill="1" applyAlignment="1" applyProtection="1">
      <alignment horizontal="justify" vertical="center"/>
    </xf>
    <xf numFmtId="0" fontId="0" fillId="2" borderId="0" xfId="0" applyFill="1" applyBorder="1" applyProtection="1"/>
    <xf numFmtId="0" fontId="13" fillId="4" borderId="0" xfId="0" applyFont="1" applyFill="1"/>
    <xf numFmtId="164" fontId="4" fillId="2" borderId="0" xfId="0" applyNumberFormat="1" applyFont="1" applyFill="1" applyProtection="1"/>
    <xf numFmtId="164" fontId="4" fillId="2" borderId="0" xfId="0" applyNumberFormat="1" applyFont="1" applyFill="1" applyBorder="1" applyProtection="1"/>
    <xf numFmtId="164" fontId="4" fillId="2" borderId="0" xfId="1" applyNumberFormat="1" applyFont="1" applyFill="1" applyBorder="1" applyProtection="1"/>
    <xf numFmtId="0" fontId="0" fillId="5" borderId="0" xfId="0" applyFill="1" applyProtection="1"/>
    <xf numFmtId="0" fontId="4" fillId="5" borderId="0" xfId="0" applyFont="1" applyFill="1" applyProtection="1"/>
    <xf numFmtId="0" fontId="0" fillId="6" borderId="0" xfId="0" applyFill="1" applyProtection="1"/>
    <xf numFmtId="0" fontId="0" fillId="6" borderId="9" xfId="0" applyFill="1" applyBorder="1" applyAlignment="1" applyProtection="1"/>
    <xf numFmtId="0" fontId="0" fillId="6" borderId="0" xfId="0" applyFill="1" applyAlignment="1" applyProtection="1"/>
    <xf numFmtId="0" fontId="8" fillId="6" borderId="0" xfId="0" applyFont="1" applyFill="1" applyProtection="1"/>
    <xf numFmtId="0" fontId="4" fillId="6" borderId="0" xfId="0" applyFont="1" applyFill="1" applyProtection="1"/>
    <xf numFmtId="0" fontId="0" fillId="6" borderId="0" xfId="0" applyFill="1" applyProtection="1"/>
    <xf numFmtId="0" fontId="0" fillId="6" borderId="10" xfId="0" applyFill="1" applyBorder="1" applyAlignment="1" applyProtection="1">
      <alignment horizontal="left" wrapText="1"/>
    </xf>
    <xf numFmtId="0" fontId="0" fillId="6" borderId="11" xfId="0" applyFill="1" applyBorder="1" applyAlignment="1" applyProtection="1">
      <alignment horizontal="left" vertical="top" wrapText="1"/>
    </xf>
    <xf numFmtId="0" fontId="0" fillId="6" borderId="0" xfId="0" applyFill="1" applyBorder="1" applyAlignment="1" applyProtection="1">
      <alignment horizontal="left" vertical="top" wrapText="1"/>
    </xf>
    <xf numFmtId="0" fontId="4" fillId="6" borderId="12" xfId="0" applyFont="1" applyFill="1" applyBorder="1" applyProtection="1"/>
    <xf numFmtId="0" fontId="0" fillId="5" borderId="9" xfId="0" applyFill="1" applyBorder="1" applyProtection="1"/>
    <xf numFmtId="0" fontId="17" fillId="5" borderId="0" xfId="0" applyFont="1" applyFill="1" applyProtection="1"/>
    <xf numFmtId="0" fontId="0" fillId="5" borderId="13" xfId="0" applyFill="1" applyBorder="1" applyProtection="1"/>
    <xf numFmtId="0" fontId="18" fillId="5" borderId="14" xfId="0" applyFont="1" applyFill="1" applyBorder="1" applyAlignment="1" applyProtection="1">
      <alignment vertical="top"/>
    </xf>
    <xf numFmtId="0" fontId="0" fillId="5" borderId="0" xfId="0" applyFill="1" applyBorder="1" applyProtection="1"/>
    <xf numFmtId="0" fontId="19" fillId="6" borderId="0" xfId="0" applyFont="1" applyFill="1" applyAlignment="1" applyProtection="1">
      <alignment horizontal="left"/>
      <protection locked="0"/>
    </xf>
    <xf numFmtId="0" fontId="19" fillId="6" borderId="0" xfId="0" applyFont="1" applyFill="1" applyProtection="1"/>
    <xf numFmtId="0" fontId="19" fillId="6" borderId="0" xfId="0" applyFont="1" applyFill="1" applyProtection="1">
      <protection locked="0"/>
    </xf>
    <xf numFmtId="0" fontId="20" fillId="4" borderId="0" xfId="0" applyFont="1" applyFill="1" applyAlignment="1" applyProtection="1">
      <alignment horizontal="center" vertical="center"/>
    </xf>
    <xf numFmtId="0" fontId="21" fillId="2" borderId="0" xfId="0" applyFont="1" applyFill="1" applyAlignment="1" applyProtection="1">
      <alignment horizontal="center"/>
    </xf>
    <xf numFmtId="0" fontId="0" fillId="5" borderId="0" xfId="0" applyFill="1" applyBorder="1" applyProtection="1"/>
    <xf numFmtId="0" fontId="0" fillId="5" borderId="0" xfId="0" applyFill="1" applyProtection="1"/>
    <xf numFmtId="0" fontId="0" fillId="2" borderId="0" xfId="0" applyFill="1" applyProtection="1"/>
    <xf numFmtId="0" fontId="0" fillId="2" borderId="2" xfId="0" applyFill="1" applyBorder="1" applyAlignment="1" applyProtection="1">
      <alignment horizontal="center"/>
    </xf>
    <xf numFmtId="0" fontId="0" fillId="2" borderId="15" xfId="0" applyFill="1" applyBorder="1" applyAlignment="1" applyProtection="1">
      <alignment horizontal="center"/>
    </xf>
    <xf numFmtId="0" fontId="0" fillId="2" borderId="7" xfId="0" applyFill="1" applyBorder="1" applyAlignment="1" applyProtection="1">
      <alignment horizontal="center" wrapText="1"/>
    </xf>
    <xf numFmtId="0" fontId="0" fillId="2" borderId="0" xfId="0" applyFill="1" applyBorder="1" applyAlignment="1" applyProtection="1">
      <alignment horizontal="center" wrapText="1"/>
    </xf>
    <xf numFmtId="0" fontId="0" fillId="2" borderId="4" xfId="0" applyFill="1" applyBorder="1" applyAlignment="1" applyProtection="1">
      <alignment horizontal="center" wrapText="1"/>
    </xf>
    <xf numFmtId="0" fontId="0" fillId="2" borderId="5" xfId="0" applyFill="1" applyBorder="1" applyAlignment="1" applyProtection="1">
      <alignment horizontal="center" wrapText="1"/>
    </xf>
    <xf numFmtId="164" fontId="22" fillId="2" borderId="7" xfId="0" applyNumberFormat="1" applyFont="1" applyFill="1" applyBorder="1" applyAlignment="1" applyProtection="1">
      <alignment horizontal="center" vertical="center"/>
    </xf>
    <xf numFmtId="164" fontId="22" fillId="2" borderId="3" xfId="0" applyNumberFormat="1" applyFont="1" applyFill="1" applyBorder="1" applyAlignment="1" applyProtection="1">
      <alignment horizontal="center" vertical="center"/>
    </xf>
    <xf numFmtId="164" fontId="22" fillId="2" borderId="4" xfId="0" applyNumberFormat="1" applyFont="1" applyFill="1" applyBorder="1" applyAlignment="1" applyProtection="1">
      <alignment horizontal="center" vertical="center"/>
    </xf>
    <xf numFmtId="164" fontId="22" fillId="2" borderId="6" xfId="0" applyNumberFormat="1" applyFont="1" applyFill="1" applyBorder="1" applyAlignment="1" applyProtection="1">
      <alignment horizontal="center" vertical="center"/>
    </xf>
    <xf numFmtId="0" fontId="7" fillId="2" borderId="0" xfId="0" applyFont="1" applyFill="1" applyAlignment="1" applyProtection="1">
      <alignment horizontal="left"/>
    </xf>
    <xf numFmtId="0" fontId="0" fillId="2" borderId="16"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6" fillId="2" borderId="9" xfId="2" applyFill="1" applyBorder="1" applyProtection="1">
      <protection locked="0"/>
    </xf>
    <xf numFmtId="0" fontId="0" fillId="2" borderId="9" xfId="0" applyFill="1" applyBorder="1" applyProtection="1">
      <protection locked="0"/>
    </xf>
    <xf numFmtId="0" fontId="0" fillId="2" borderId="8" xfId="0" applyFill="1" applyBorder="1" applyAlignment="1" applyProtection="1">
      <alignment horizontal="left"/>
    </xf>
    <xf numFmtId="0" fontId="0" fillId="2" borderId="3" xfId="0" applyFill="1" applyBorder="1" applyAlignment="1" applyProtection="1">
      <alignment horizontal="center" wrapText="1"/>
    </xf>
    <xf numFmtId="0" fontId="0" fillId="2" borderId="2" xfId="0" applyFill="1" applyBorder="1" applyAlignment="1" applyProtection="1">
      <alignment horizontal="center" wrapText="1"/>
    </xf>
    <xf numFmtId="0" fontId="0" fillId="2" borderId="15" xfId="0" applyFill="1" applyBorder="1" applyAlignment="1" applyProtection="1">
      <alignment horizontal="center" wrapText="1"/>
    </xf>
    <xf numFmtId="0" fontId="0" fillId="2" borderId="1" xfId="0" applyFill="1" applyBorder="1" applyAlignment="1" applyProtection="1">
      <alignment horizontal="center" wrapText="1"/>
    </xf>
    <xf numFmtId="0" fontId="4" fillId="2" borderId="0" xfId="0" applyFont="1" applyFill="1" applyProtection="1"/>
    <xf numFmtId="0" fontId="23" fillId="2" borderId="0" xfId="0" applyFont="1" applyFill="1" applyAlignment="1" applyProtection="1">
      <alignment horizontal="left" vertical="center"/>
    </xf>
    <xf numFmtId="0" fontId="10" fillId="2" borderId="0" xfId="0" applyFont="1" applyFill="1" applyAlignment="1" applyProtection="1">
      <alignment horizontal="left" vertical="center"/>
    </xf>
    <xf numFmtId="0" fontId="12" fillId="2" borderId="0" xfId="0" applyFont="1" applyFill="1" applyBorder="1" applyAlignment="1" applyProtection="1">
      <alignment horizontal="left"/>
    </xf>
    <xf numFmtId="0" fontId="4" fillId="2" borderId="18" xfId="0" applyFont="1" applyFill="1" applyBorder="1" applyAlignment="1" applyProtection="1">
      <alignment horizontal="center"/>
    </xf>
    <xf numFmtId="0" fontId="4" fillId="2" borderId="7" xfId="0" applyFont="1" applyFill="1" applyBorder="1" applyAlignment="1" applyProtection="1">
      <alignment horizontal="center"/>
    </xf>
    <xf numFmtId="0" fontId="10" fillId="2" borderId="0" xfId="0" applyFont="1" applyFill="1" applyAlignment="1" applyProtection="1">
      <alignment horizontal="left"/>
    </xf>
    <xf numFmtId="0" fontId="7" fillId="2" borderId="0" xfId="0" applyFont="1" applyFill="1" applyAlignment="1" applyProtection="1">
      <alignment horizontal="center"/>
    </xf>
    <xf numFmtId="0" fontId="5" fillId="2" borderId="0" xfId="0" applyFont="1" applyFill="1" applyAlignment="1" applyProtection="1">
      <alignment horizontal="left" vertical="center"/>
    </xf>
    <xf numFmtId="0" fontId="12" fillId="2" borderId="0" xfId="0" applyFont="1" applyFill="1" applyAlignment="1" applyProtection="1">
      <alignment horizontal="left"/>
    </xf>
    <xf numFmtId="0" fontId="0" fillId="2" borderId="19" xfId="0" applyFill="1" applyBorder="1" applyAlignment="1" applyProtection="1">
      <alignment horizontal="left" wrapText="1"/>
    </xf>
    <xf numFmtId="0" fontId="0" fillId="2" borderId="20" xfId="0" applyFill="1" applyBorder="1" applyAlignment="1" applyProtection="1">
      <alignment horizontal="left" wrapText="1"/>
    </xf>
    <xf numFmtId="0" fontId="0" fillId="2" borderId="21" xfId="0" applyFill="1" applyBorder="1" applyAlignment="1" applyProtection="1">
      <alignment horizontal="left" wrapText="1"/>
    </xf>
    <xf numFmtId="14" fontId="0" fillId="2" borderId="8" xfId="0" applyNumberFormat="1" applyFill="1" applyBorder="1" applyAlignment="1" applyProtection="1">
      <alignment horizontal="center"/>
      <protection locked="0"/>
    </xf>
    <xf numFmtId="14" fontId="0" fillId="2" borderId="8" xfId="0" applyNumberFormat="1" applyFill="1" applyBorder="1" applyAlignment="1" applyProtection="1">
      <alignment horizontal="center"/>
    </xf>
    <xf numFmtId="0" fontId="0" fillId="2" borderId="8" xfId="0" applyFill="1" applyBorder="1" applyAlignment="1" applyProtection="1">
      <alignment horizontal="center"/>
    </xf>
    <xf numFmtId="0" fontId="0" fillId="2" borderId="9" xfId="0" applyFill="1" applyBorder="1" applyAlignment="1" applyProtection="1">
      <protection locked="0"/>
    </xf>
    <xf numFmtId="0" fontId="7" fillId="6" borderId="0" xfId="0" applyFont="1" applyFill="1" applyAlignment="1" applyProtection="1"/>
    <xf numFmtId="0" fontId="0" fillId="2" borderId="0" xfId="0" applyFill="1" applyBorder="1" applyAlignment="1" applyProtection="1"/>
    <xf numFmtId="0" fontId="0" fillId="6" borderId="0" xfId="0" applyFill="1" applyAlignment="1" applyProtection="1"/>
    <xf numFmtId="0" fontId="0" fillId="5" borderId="0" xfId="0" applyFill="1" applyAlignment="1" applyProtection="1">
      <alignment horizontal="left" wrapText="1"/>
    </xf>
    <xf numFmtId="0" fontId="7" fillId="5" borderId="0" xfId="0" applyFont="1" applyFill="1" applyAlignment="1" applyProtection="1">
      <alignment horizontal="left"/>
    </xf>
    <xf numFmtId="0" fontId="18" fillId="6" borderId="0" xfId="0" applyFont="1" applyFill="1" applyBorder="1" applyAlignment="1" applyProtection="1">
      <alignment vertical="top"/>
    </xf>
    <xf numFmtId="0" fontId="7" fillId="6" borderId="0" xfId="0" applyFont="1" applyFill="1" applyAlignment="1" applyProtection="1">
      <alignment horizontal="left"/>
    </xf>
    <xf numFmtId="0" fontId="0" fillId="6" borderId="0" xfId="0" applyFill="1" applyProtection="1"/>
    <xf numFmtId="0" fontId="18" fillId="6" borderId="0" xfId="0" applyFont="1" applyFill="1" applyBorder="1" applyAlignment="1" applyProtection="1"/>
    <xf numFmtId="0" fontId="7" fillId="6" borderId="0" xfId="0" applyFont="1" applyFill="1" applyProtection="1"/>
    <xf numFmtId="0" fontId="0" fillId="2" borderId="0" xfId="0" applyFill="1" applyAlignment="1" applyProtection="1">
      <alignment horizontal="left"/>
    </xf>
    <xf numFmtId="0" fontId="0" fillId="2" borderId="0" xfId="0" applyFill="1" applyAlignment="1" applyProtection="1">
      <alignment horizontal="left" wrapText="1"/>
    </xf>
    <xf numFmtId="0" fontId="0" fillId="2" borderId="0" xfId="0" applyFill="1" applyAlignment="1" applyProtection="1"/>
    <xf numFmtId="0" fontId="6" fillId="2" borderId="0" xfId="2" applyFill="1" applyBorder="1" applyAlignment="1" applyProtection="1"/>
    <xf numFmtId="0" fontId="7" fillId="5" borderId="0" xfId="0" applyFont="1" applyFill="1" applyProtection="1"/>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0" xfId="0" applyFill="1" applyAlignment="1" applyProtection="1">
      <alignment wrapText="1"/>
    </xf>
    <xf numFmtId="0" fontId="0" fillId="2" borderId="0" xfId="0" applyFill="1" applyAlignment="1" applyProtection="1">
      <alignment vertical="top"/>
    </xf>
    <xf numFmtId="0" fontId="24" fillId="4" borderId="0" xfId="0" applyFont="1" applyFill="1" applyAlignment="1" applyProtection="1">
      <alignment horizontal="center" vertical="center"/>
    </xf>
    <xf numFmtId="0" fontId="0" fillId="6" borderId="9" xfId="0" applyFill="1" applyBorder="1" applyAlignment="1" applyProtection="1">
      <alignment horizontal="left" wrapText="1"/>
    </xf>
    <xf numFmtId="0" fontId="17" fillId="2" borderId="0" xfId="0" applyFont="1" applyFill="1" applyAlignment="1" applyProtection="1">
      <alignment horizontal="center"/>
    </xf>
    <xf numFmtId="0" fontId="0" fillId="2" borderId="0" xfId="0" applyFill="1" applyAlignment="1" applyProtection="1">
      <alignment horizontal="center"/>
    </xf>
    <xf numFmtId="0" fontId="0" fillId="6" borderId="0" xfId="0" applyFill="1" applyAlignment="1" applyProtection="1">
      <alignment horizontal="left"/>
    </xf>
    <xf numFmtId="166" fontId="0" fillId="2" borderId="16" xfId="0" applyNumberFormat="1" applyFill="1" applyBorder="1" applyAlignment="1" applyProtection="1">
      <alignment horizontal="left"/>
    </xf>
    <xf numFmtId="166" fontId="0" fillId="2" borderId="10" xfId="0" applyNumberFormat="1" applyFill="1" applyBorder="1" applyAlignment="1" applyProtection="1">
      <alignment horizontal="left"/>
    </xf>
    <xf numFmtId="166" fontId="0" fillId="2" borderId="17" xfId="0" applyNumberFormat="1" applyFill="1" applyBorder="1" applyAlignment="1" applyProtection="1">
      <alignment horizontal="left"/>
    </xf>
    <xf numFmtId="0" fontId="6" fillId="2" borderId="29" xfId="2" applyFill="1" applyBorder="1" applyProtection="1">
      <protection locked="0"/>
    </xf>
    <xf numFmtId="0" fontId="0" fillId="2" borderId="30" xfId="0" applyFill="1" applyBorder="1" applyProtection="1">
      <protection locked="0"/>
    </xf>
    <xf numFmtId="0" fontId="0" fillId="2" borderId="31" xfId="0" applyFill="1" applyBorder="1" applyProtection="1">
      <protection locked="0"/>
    </xf>
    <xf numFmtId="0" fontId="0" fillId="2" borderId="32" xfId="0" applyFill="1" applyBorder="1" applyProtection="1">
      <protection locked="0"/>
    </xf>
    <xf numFmtId="0" fontId="0" fillId="2" borderId="11" xfId="0" applyFill="1" applyBorder="1" applyProtection="1">
      <protection locked="0"/>
    </xf>
    <xf numFmtId="0" fontId="0" fillId="2" borderId="33" xfId="0" applyFill="1" applyBorder="1" applyProtection="1">
      <protection locked="0"/>
    </xf>
    <xf numFmtId="0" fontId="0" fillId="2" borderId="9" xfId="0" applyFill="1" applyBorder="1" applyAlignment="1" applyProtection="1">
      <alignment horizontal="left"/>
      <protection locked="0"/>
    </xf>
    <xf numFmtId="0" fontId="4" fillId="2" borderId="34" xfId="0" applyFont="1" applyFill="1" applyBorder="1" applyAlignment="1" applyProtection="1">
      <alignment horizontal="center"/>
    </xf>
    <xf numFmtId="0" fontId="4" fillId="2" borderId="4" xfId="0" applyFont="1" applyFill="1" applyBorder="1" applyAlignment="1" applyProtection="1">
      <alignment horizontal="center"/>
    </xf>
    <xf numFmtId="0" fontId="10" fillId="2" borderId="8" xfId="0" applyFont="1" applyFill="1" applyBorder="1" applyAlignment="1" applyProtection="1">
      <alignment horizontal="center"/>
    </xf>
    <xf numFmtId="0" fontId="25" fillId="5" borderId="22" xfId="0" applyFont="1" applyFill="1" applyBorder="1" applyAlignment="1" applyProtection="1">
      <alignment horizontal="center" vertical="top"/>
    </xf>
    <xf numFmtId="0" fontId="25" fillId="5" borderId="23" xfId="0" applyFont="1" applyFill="1" applyBorder="1" applyAlignment="1" applyProtection="1">
      <alignment horizontal="center" vertical="top"/>
    </xf>
    <xf numFmtId="0" fontId="5" fillId="2" borderId="0" xfId="0" applyFont="1" applyFill="1" applyBorder="1" applyAlignment="1" applyProtection="1">
      <alignment horizontal="center"/>
    </xf>
  </cellXfs>
  <cellStyles count="4">
    <cellStyle name="Hüperlink" xfId="2" builtinId="8"/>
    <cellStyle name="Normaallaad" xfId="0" builtinId="0"/>
    <cellStyle name="Normal_Sheet2" xfId="3"/>
    <cellStyle name="Valuuta" xfId="1" builtinId="4"/>
  </cellStyles>
  <dxfs count="3">
    <dxf>
      <font>
        <color theme="0"/>
      </font>
      <fill>
        <patternFill patternType="none">
          <bgColor indexed="65"/>
        </patternFill>
      </fill>
    </dxf>
    <dxf>
      <font>
        <b val="0"/>
        <i val="0"/>
        <color theme="0"/>
      </font>
      <fill>
        <patternFill patternType="none">
          <bgColor indexed="65"/>
        </patternFill>
      </fill>
    </dxf>
    <dxf>
      <font>
        <color theme="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F$43"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CheckBox" fmlaLink="F58" lockText="1" noThreeD="1"/>
</file>

<file path=xl/ctrlProps/ctrlProp12.xml><?xml version="1.0" encoding="utf-8"?>
<formControlPr xmlns="http://schemas.microsoft.com/office/spreadsheetml/2009/9/main" objectType="CheckBox" fmlaLink="F59" lockText="1" noThreeD="1"/>
</file>

<file path=xl/ctrlProps/ctrlProp13.xml><?xml version="1.0" encoding="utf-8"?>
<formControlPr xmlns="http://schemas.microsoft.com/office/spreadsheetml/2009/9/main" objectType="CheckBox" fmlaLink="F48" lockText="1" noThreeD="1"/>
</file>

<file path=xl/ctrlProps/ctrlProp14.xml><?xml version="1.0" encoding="utf-8"?>
<formControlPr xmlns="http://schemas.microsoft.com/office/spreadsheetml/2009/9/main" objectType="CheckBox" fmlaLink="F60" lockText="1" noThreeD="1"/>
</file>

<file path=xl/ctrlProps/ctrlProp15.xml><?xml version="1.0" encoding="utf-8"?>
<formControlPr xmlns="http://schemas.microsoft.com/office/spreadsheetml/2009/9/main" objectType="CheckBox" fmlaLink="F61" lockText="1" noThreeD="1"/>
</file>

<file path=xl/ctrlProps/ctrlProp2.xml><?xml version="1.0" encoding="utf-8"?>
<formControlPr xmlns="http://schemas.microsoft.com/office/spreadsheetml/2009/9/main" objectType="CheckBox" fmlaLink="F44" lockText="1" noThreeD="1"/>
</file>

<file path=xl/ctrlProps/ctrlProp3.xml><?xml version="1.0" encoding="utf-8"?>
<formControlPr xmlns="http://schemas.microsoft.com/office/spreadsheetml/2009/9/main" objectType="CheckBox" fmlaLink="F45" lockText="1" noThreeD="1"/>
</file>

<file path=xl/ctrlProps/ctrlProp4.xml><?xml version="1.0" encoding="utf-8"?>
<formControlPr xmlns="http://schemas.microsoft.com/office/spreadsheetml/2009/9/main" objectType="CheckBox" fmlaLink="F46" lockText="1" noThreeD="1"/>
</file>

<file path=xl/ctrlProps/ctrlProp5.xml><?xml version="1.0" encoding="utf-8"?>
<formControlPr xmlns="http://schemas.microsoft.com/office/spreadsheetml/2009/9/main" objectType="CheckBox" fmlaLink="F47" lockText="1" noThreeD="1"/>
</file>

<file path=xl/ctrlProps/ctrlProp6.xml><?xml version="1.0" encoding="utf-8"?>
<formControlPr xmlns="http://schemas.microsoft.com/office/spreadsheetml/2009/9/main" objectType="CheckBox" fmlaLink="F55" lockText="1" noThreeD="1"/>
</file>

<file path=xl/ctrlProps/ctrlProp7.xml><?xml version="1.0" encoding="utf-8"?>
<formControlPr xmlns="http://schemas.microsoft.com/office/spreadsheetml/2009/9/main" objectType="CheckBox" fmlaLink="F56" lockText="1" noThreeD="1"/>
</file>

<file path=xl/ctrlProps/ctrlProp8.xml><?xml version="1.0" encoding="utf-8"?>
<formControlPr xmlns="http://schemas.microsoft.com/office/spreadsheetml/2009/9/main" objectType="CheckBox" fmlaLink="F57" lockText="1" noThreeD="1"/>
</file>

<file path=xl/ctrlProps/ctrlProp9.xml><?xml version="1.0" encoding="utf-8"?>
<formControlPr xmlns="http://schemas.microsoft.com/office/spreadsheetml/2009/9/main" objectType="Radio" firstButton="1" fmlaLink="$D$1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42</xdr:row>
          <xdr:rowOff>0</xdr:rowOff>
        </xdr:from>
        <xdr:to>
          <xdr:col>4</xdr:col>
          <xdr:colOff>619125</xdr:colOff>
          <xdr:row>42</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I.V.A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0</xdr:rowOff>
        </xdr:from>
        <xdr:to>
          <xdr:col>4</xdr:col>
          <xdr:colOff>619125</xdr:colOff>
          <xdr:row>43</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non-stop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0</xdr:rowOff>
        </xdr:from>
        <xdr:to>
          <xdr:col>4</xdr:col>
          <xdr:colOff>619125</xdr:colOff>
          <xdr:row>44</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Miniklass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0</xdr:rowOff>
        </xdr:from>
        <xdr:to>
          <xdr:col>4</xdr:col>
          <xdr:colOff>619125</xdr:colOff>
          <xdr:row>45</xdr:row>
          <xdr:rowOff>180975</xdr:rowOff>
        </xdr:to>
        <xdr:sp macro="" textlink="">
          <xdr:nvSpPr>
            <xdr:cNvPr id="1033" name="Check Box 9" descr="Laste-, noorteklass"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Laste-, noorteklass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0</xdr:rowOff>
        </xdr:from>
        <xdr:to>
          <xdr:col>4</xdr:col>
          <xdr:colOff>619125</xdr:colOff>
          <xdr:row>46</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Rõõmsad Põrkajad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0</xdr:rowOff>
        </xdr:from>
        <xdr:to>
          <xdr:col>4</xdr:col>
          <xdr:colOff>619125</xdr:colOff>
          <xdr:row>54</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Lisella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0</xdr:rowOff>
        </xdr:from>
        <xdr:to>
          <xdr:col>4</xdr:col>
          <xdr:colOff>619125</xdr:colOff>
          <xdr:row>55</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Arliis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0</xdr:rowOff>
        </xdr:from>
        <xdr:to>
          <xdr:col>4</xdr:col>
          <xdr:colOff>619125</xdr:colOff>
          <xdr:row>56</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Türi Elisee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14</xdr:row>
          <xdr:rowOff>0</xdr:rowOff>
        </xdr:from>
        <xdr:to>
          <xdr:col>6</xdr:col>
          <xdr:colOff>352425</xdr:colOff>
          <xdr:row>15</xdr:row>
          <xdr:rowOff>9525</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M/N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14</xdr:row>
          <xdr:rowOff>0</xdr:rowOff>
        </xdr:from>
        <xdr:to>
          <xdr:col>7</xdr:col>
          <xdr:colOff>66675</xdr:colOff>
          <xdr:row>15</xdr:row>
          <xdr:rowOff>9525</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27940</xdr:colOff>
      <xdr:row>91</xdr:row>
      <xdr:rowOff>155575</xdr:rowOff>
    </xdr:from>
    <xdr:ext cx="7193487" cy="9521825"/>
    <xdr:sp macro="" textlink="">
      <xdr:nvSpPr>
        <xdr:cNvPr id="38" name="TextBox 37">
          <a:extLst/>
        </xdr:cNvPr>
        <xdr:cNvSpPr txBox="1"/>
      </xdr:nvSpPr>
      <xdr:spPr>
        <a:xfrm>
          <a:off x="3256915" y="15033625"/>
          <a:ext cx="7193487" cy="9521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360000" rtlCol="0" anchor="t">
          <a:noAutofit/>
        </a:bodyPr>
        <a:lstStyle/>
        <a:p>
          <a:r>
            <a:rPr lang="et-EE" sz="1100" b="1">
              <a:solidFill>
                <a:schemeClr val="tx1"/>
              </a:solidFill>
              <a:effectLst/>
              <a:latin typeface="+mn-lt"/>
              <a:ea typeface="+mn-ea"/>
              <a:cs typeface="+mn-cs"/>
            </a:rPr>
            <a:t>4. LEPINGU OBJEKT JA ÕPPETÖÖ</a:t>
          </a:r>
          <a:endParaRPr lang="et-EE" sz="1100">
            <a:solidFill>
              <a:schemeClr val="tx1"/>
            </a:solidFill>
            <a:effectLst/>
            <a:latin typeface="+mn-lt"/>
            <a:ea typeface="+mn-ea"/>
            <a:cs typeface="+mn-cs"/>
          </a:endParaRPr>
        </a:p>
        <a:p>
          <a:r>
            <a:rPr lang="et-EE" sz="1100">
              <a:solidFill>
                <a:schemeClr val="tx1"/>
              </a:solidFill>
              <a:effectLst/>
              <a:latin typeface="+mn-lt"/>
              <a:ea typeface="+mn-ea"/>
              <a:cs typeface="+mn-cs"/>
            </a:rPr>
            <a:t>4.1. Lepingu objektiks on MTÜ SK KATI poolt õpilasele osutatavad treeningud Spordiklubi Kati Spordikoolis (edaspidi </a:t>
          </a:r>
          <a:r>
            <a:rPr lang="et-EE" sz="1100" i="1">
              <a:solidFill>
                <a:schemeClr val="tx1"/>
              </a:solidFill>
              <a:effectLst/>
              <a:latin typeface="+mn-lt"/>
              <a:ea typeface="+mn-ea"/>
              <a:cs typeface="+mn-cs"/>
            </a:rPr>
            <a:t>Spordikool</a:t>
          </a:r>
          <a:r>
            <a:rPr lang="et-EE" sz="1100">
              <a:solidFill>
                <a:schemeClr val="tx1"/>
              </a:solidFill>
              <a:effectLst/>
              <a:latin typeface="+mn-lt"/>
              <a:ea typeface="+mn-ea"/>
              <a:cs typeface="+mn-cs"/>
            </a:rPr>
            <a:t>). </a:t>
          </a:r>
        </a:p>
        <a:p>
          <a:r>
            <a:rPr lang="et-EE" sz="1100">
              <a:solidFill>
                <a:schemeClr val="tx1"/>
              </a:solidFill>
              <a:effectLst/>
              <a:latin typeface="+mn-lt"/>
              <a:ea typeface="+mn-ea"/>
              <a:cs typeface="+mn-cs"/>
            </a:rPr>
            <a:t>4.2. Õppeaasta algab 1. septembril ning kestab uue õppeaasta alguseni järgmisel kalendriaastal. </a:t>
          </a:r>
        </a:p>
        <a:p>
          <a:r>
            <a:rPr lang="et-EE" sz="1100">
              <a:solidFill>
                <a:schemeClr val="tx1"/>
              </a:solidFill>
              <a:effectLst/>
              <a:latin typeface="+mn-lt"/>
              <a:ea typeface="+mn-ea"/>
              <a:cs typeface="+mn-cs"/>
            </a:rPr>
            <a:t>4.3. Treeningud viiakse läbi Paide linna võimlas, erandina vajadusel ka muudes Paide linna ja teistes Järvamaal asuvates spordihoonetes, noortekeskustes ja muudes ruumides. Vajaduse tekkimisel teavitatakse õpilasi ja õpilaste esindajaid muudatustest. </a:t>
          </a:r>
        </a:p>
        <a:p>
          <a:r>
            <a:rPr lang="et-EE" sz="1100">
              <a:solidFill>
                <a:schemeClr val="tx1"/>
              </a:solidFill>
              <a:effectLst/>
              <a:latin typeface="+mn-lt"/>
              <a:ea typeface="+mn-ea"/>
              <a:cs typeface="+mn-cs"/>
            </a:rPr>
            <a:t>4.4. Treeningud toimuvad üldhariduslike koolide õppetegevuse välisel ajal või väljaspool tööaega vastavalt Spordikooli tunniplaanile. Täiendavalt toimuvad  treeningud  vajadusel suvistes spordilaagrites ja üldhariduskoolide koolivaheaegadel.</a:t>
          </a:r>
        </a:p>
        <a:p>
          <a:r>
            <a:rPr lang="et-EE" sz="1100">
              <a:solidFill>
                <a:schemeClr val="tx1"/>
              </a:solidFill>
              <a:effectLst/>
              <a:latin typeface="+mn-lt"/>
              <a:ea typeface="+mn-ea"/>
              <a:cs typeface="+mn-cs"/>
            </a:rPr>
            <a:t>4.5. Treeningrühmade komplekteerimisel arvestatakse õpilase kehalisi võimeid, vanust, võimete ja tulemuste arengu dünaamikat, treeningrühmade soovituslikke täituvuse norme, treeningkoormusi ja õpilaste vanuselist koosseisu. Üleminek ühelt astmelt teisele toimub vastavalt õppekavale.</a:t>
          </a:r>
        </a:p>
        <a:p>
          <a:r>
            <a:rPr lang="et-EE" sz="1100">
              <a:solidFill>
                <a:schemeClr val="tx1"/>
              </a:solidFill>
              <a:effectLst/>
              <a:latin typeface="+mn-lt"/>
              <a:ea typeface="+mn-ea"/>
              <a:cs typeface="+mn-cs"/>
            </a:rPr>
            <a:t>4.6.  Koolivaheaegadel ja riiklikel pühadel võib õppetöö toimuda vaid treeneri ja õpilase esindaja kokkuleppel. Koolivaheaegade ja riiklike pühade tõttu mitte toimunud treeninguid ette ja järele ei tehta ja õppemaksu suurust see ei mõjuta.</a:t>
          </a:r>
        </a:p>
        <a:p>
          <a:r>
            <a:rPr lang="et-EE" sz="1100" b="1">
              <a:solidFill>
                <a:schemeClr val="tx1"/>
              </a:solidFill>
              <a:effectLst/>
              <a:latin typeface="+mn-lt"/>
              <a:ea typeface="+mn-ea"/>
              <a:cs typeface="+mn-cs"/>
            </a:rPr>
            <a:t> </a:t>
          </a:r>
          <a:endParaRPr lang="et-EE" sz="1100">
            <a:solidFill>
              <a:schemeClr val="tx1"/>
            </a:solidFill>
            <a:effectLst/>
            <a:latin typeface="+mn-lt"/>
            <a:ea typeface="+mn-ea"/>
            <a:cs typeface="+mn-cs"/>
          </a:endParaRPr>
        </a:p>
        <a:p>
          <a:r>
            <a:rPr lang="et-EE" sz="1100" b="1">
              <a:solidFill>
                <a:schemeClr val="tx1"/>
              </a:solidFill>
              <a:effectLst/>
              <a:latin typeface="+mn-lt"/>
              <a:ea typeface="+mn-ea"/>
              <a:cs typeface="+mn-cs"/>
            </a:rPr>
            <a:t>5. ÕPPEMAKS</a:t>
          </a:r>
          <a:endParaRPr lang="et-EE" sz="1100">
            <a:solidFill>
              <a:schemeClr val="tx1"/>
            </a:solidFill>
            <a:effectLst/>
            <a:latin typeface="+mn-lt"/>
            <a:ea typeface="+mn-ea"/>
            <a:cs typeface="+mn-cs"/>
          </a:endParaRPr>
        </a:p>
        <a:p>
          <a:r>
            <a:rPr lang="et-EE" sz="1100">
              <a:solidFill>
                <a:schemeClr val="tx1"/>
              </a:solidFill>
              <a:effectLst/>
              <a:latin typeface="+mn-lt"/>
              <a:ea typeface="+mn-ea"/>
              <a:cs typeface="+mn-cs"/>
            </a:rPr>
            <a:t>5.1. Spordikoolis õppimine on tasuline. Õppemaks ja õppetegevuse periood on sätestatud lepingu punktis 3. Õppemaksu puudutav hinnakiri on avalikustatud Spordikooli koduleheküljel </a:t>
          </a:r>
          <a:r>
            <a:rPr lang="et-EE" sz="1100" u="sng">
              <a:solidFill>
                <a:schemeClr val="tx1"/>
              </a:solidFill>
              <a:effectLst/>
              <a:latin typeface="+mn-lt"/>
              <a:ea typeface="+mn-ea"/>
              <a:cs typeface="+mn-cs"/>
              <a:hlinkClick xmlns:r="http://schemas.openxmlformats.org/officeDocument/2006/relationships" r:id=""/>
            </a:rPr>
            <a:t>www.katispordiklubi.ee</a:t>
          </a:r>
          <a:r>
            <a:rPr lang="et-EE" sz="1100">
              <a:solidFill>
                <a:schemeClr val="tx1"/>
              </a:solidFill>
              <a:effectLst/>
              <a:latin typeface="+mn-lt"/>
              <a:ea typeface="+mn-ea"/>
              <a:cs typeface="+mn-cs"/>
            </a:rPr>
            <a:t>.</a:t>
          </a:r>
        </a:p>
        <a:p>
          <a:r>
            <a:rPr lang="et-EE" sz="1100">
              <a:solidFill>
                <a:schemeClr val="tx1"/>
              </a:solidFill>
              <a:effectLst/>
              <a:latin typeface="+mn-lt"/>
              <a:ea typeface="+mn-ea"/>
              <a:cs typeface="+mn-cs"/>
            </a:rPr>
            <a:t>5.2. Õppemaks tasutakse õpilase esindaja poolt MTÜ SK KATI arvelduskontole: SWEDBANK EE352200221065374123 (Paide treeningud) ning EE792200221065374107 (Türi treeningud).  Selgitusse märkida õpilase nimi, treeneri nimi ja periood, mille eest tasutakse.</a:t>
          </a:r>
        </a:p>
        <a:p>
          <a:r>
            <a:rPr lang="et-EE" sz="1100">
              <a:solidFill>
                <a:schemeClr val="tx1"/>
              </a:solidFill>
              <a:effectLst/>
              <a:latin typeface="+mn-lt"/>
              <a:ea typeface="+mn-ea"/>
              <a:cs typeface="+mn-cs"/>
            </a:rPr>
            <a:t>5.3. Õppemaksu tasumise tähtaeg on </a:t>
          </a:r>
          <a:r>
            <a:rPr lang="et-EE" sz="1100" b="1">
              <a:solidFill>
                <a:schemeClr val="tx1"/>
              </a:solidFill>
              <a:effectLst/>
              <a:latin typeface="+mn-lt"/>
              <a:ea typeface="+mn-ea"/>
              <a:cs typeface="+mn-cs"/>
            </a:rPr>
            <a:t>hiljemalt jooksva kuu 13. kuupäeval</a:t>
          </a:r>
          <a:r>
            <a:rPr lang="et-EE" sz="1100">
              <a:solidFill>
                <a:schemeClr val="tx1"/>
              </a:solidFill>
              <a:effectLst/>
              <a:latin typeface="+mn-lt"/>
              <a:ea typeface="+mn-ea"/>
              <a:cs typeface="+mn-cs"/>
            </a:rPr>
            <a:t> (nt septembrikuu tasu tuleb tasuda hiljemalt 13. septembriks). Õppemaksu tasutakse </a:t>
          </a:r>
          <a:r>
            <a:rPr lang="et-EE" sz="1100" b="1">
              <a:solidFill>
                <a:schemeClr val="tx1"/>
              </a:solidFill>
              <a:effectLst/>
              <a:latin typeface="+mn-lt"/>
              <a:ea typeface="+mn-ea"/>
              <a:cs typeface="+mn-cs"/>
            </a:rPr>
            <a:t>igakuiselt 10 kuud aastas </a:t>
          </a:r>
          <a:r>
            <a:rPr lang="et-EE" sz="1100">
              <a:solidFill>
                <a:schemeClr val="tx1"/>
              </a:solidFill>
              <a:effectLst/>
              <a:latin typeface="+mn-lt"/>
              <a:ea typeface="+mn-ea"/>
              <a:cs typeface="+mn-cs"/>
            </a:rPr>
            <a:t>(sept – mai moodustavad üheksa kuud ning suvetasu, mis on ühe kuu tasu ja tuleb tasuda hiljemalt 13. juuniks)</a:t>
          </a:r>
        </a:p>
        <a:p>
          <a:r>
            <a:rPr lang="et-EE" sz="1100">
              <a:solidFill>
                <a:schemeClr val="tx1"/>
              </a:solidFill>
              <a:effectLst/>
              <a:latin typeface="+mn-lt"/>
              <a:ea typeface="+mn-ea"/>
              <a:cs typeface="+mn-cs"/>
            </a:rPr>
            <a:t>5.4. Õppemaks sisaldab tasu õppetöö korraldamise eest. Õppemaks ei sisalda laagrite, varustuse ja teisi võistlustegevusega seotud  kulusid.</a:t>
          </a:r>
        </a:p>
        <a:p>
          <a:r>
            <a:rPr lang="et-EE" sz="1100">
              <a:solidFill>
                <a:schemeClr val="tx1"/>
              </a:solidFill>
              <a:effectLst/>
              <a:latin typeface="+mn-lt"/>
              <a:ea typeface="+mn-ea"/>
              <a:cs typeface="+mn-cs"/>
            </a:rPr>
            <a:t>5.5. Õppetegevuse eest väljaspool lepingus sätestatud perioodi, tasutakse täiendavalt vastavalt õppetegevuses osalemisele.</a:t>
          </a:r>
        </a:p>
        <a:p>
          <a:r>
            <a:rPr lang="et-EE" sz="1100">
              <a:solidFill>
                <a:schemeClr val="tx1"/>
              </a:solidFill>
              <a:effectLst/>
              <a:latin typeface="+mn-lt"/>
              <a:ea typeface="+mn-ea"/>
              <a:cs typeface="+mn-cs"/>
            </a:rPr>
            <a:t>5.6. Muudatused õppemaksu suuruses, tasumise korras ja õppetegevuse perioodis kinnitab MTÜ SK Kati  juhatus.</a:t>
          </a:r>
        </a:p>
        <a:p>
          <a:r>
            <a:rPr lang="et-EE" sz="1100">
              <a:solidFill>
                <a:schemeClr val="tx1"/>
              </a:solidFill>
              <a:effectLst/>
              <a:latin typeface="+mn-lt"/>
              <a:ea typeface="+mn-ea"/>
              <a:cs typeface="+mn-cs"/>
            </a:rPr>
            <a:t>5.7. Õppemaksu suurust ei muudeta õppeaasta jooksul äärmise vajaduseta.</a:t>
          </a:r>
        </a:p>
        <a:p>
          <a:r>
            <a:rPr lang="et-EE" sz="1100">
              <a:solidFill>
                <a:schemeClr val="tx1"/>
              </a:solidFill>
              <a:effectLst/>
              <a:latin typeface="+mn-lt"/>
              <a:ea typeface="+mn-ea"/>
              <a:cs typeface="+mn-cs"/>
            </a:rPr>
            <a:t>5.8. Haiguse tõttu treeningtegevusest puudumise korral (terve kalendrikuu), tuleb sellest õpilase esindajal treenerile kirjalikult teada anda. Treener teavitab klubi juhatajat ja raamatupidajat. Sellisel juhul tuleb tasuda kohamaks suuruses 12 eurot. Arstitõendit ei nõuta.</a:t>
          </a:r>
        </a:p>
        <a:p>
          <a:r>
            <a:rPr lang="et-EE" sz="1100">
              <a:solidFill>
                <a:schemeClr val="tx1"/>
              </a:solidFill>
              <a:effectLst/>
              <a:latin typeface="+mn-lt"/>
              <a:ea typeface="+mn-ea"/>
              <a:cs typeface="+mn-cs"/>
            </a:rPr>
            <a:t>                                                                                                                        </a:t>
          </a:r>
        </a:p>
        <a:p>
          <a:r>
            <a:rPr lang="et-EE" sz="1100" b="1">
              <a:solidFill>
                <a:schemeClr val="tx1"/>
              </a:solidFill>
              <a:effectLst/>
              <a:latin typeface="+mn-lt"/>
              <a:ea typeface="+mn-ea"/>
              <a:cs typeface="+mn-cs"/>
            </a:rPr>
            <a:t>6. ÕIGUSED JA KOHUSTUSED</a:t>
          </a:r>
          <a:endParaRPr lang="et-EE" sz="1100">
            <a:solidFill>
              <a:schemeClr val="tx1"/>
            </a:solidFill>
            <a:effectLst/>
            <a:latin typeface="+mn-lt"/>
            <a:ea typeface="+mn-ea"/>
            <a:cs typeface="+mn-cs"/>
          </a:endParaRPr>
        </a:p>
        <a:p>
          <a:r>
            <a:rPr lang="et-EE" sz="1100" b="1">
              <a:solidFill>
                <a:schemeClr val="tx1"/>
              </a:solidFill>
              <a:effectLst/>
              <a:latin typeface="+mn-lt"/>
              <a:ea typeface="+mn-ea"/>
              <a:cs typeface="+mn-cs"/>
            </a:rPr>
            <a:t>6.1. Õpilase esindaja õigused ja kohustused</a:t>
          </a:r>
          <a:endParaRPr lang="et-EE" sz="1100">
            <a:solidFill>
              <a:schemeClr val="tx1"/>
            </a:solidFill>
            <a:effectLst/>
            <a:latin typeface="+mn-lt"/>
            <a:ea typeface="+mn-ea"/>
            <a:cs typeface="+mn-cs"/>
          </a:endParaRPr>
        </a:p>
        <a:p>
          <a:r>
            <a:rPr lang="et-EE" sz="1100">
              <a:solidFill>
                <a:schemeClr val="tx1"/>
              </a:solidFill>
              <a:effectLst/>
              <a:latin typeface="+mn-lt"/>
              <a:ea typeface="+mn-ea"/>
              <a:cs typeface="+mn-cs"/>
            </a:rPr>
            <a:t>6.1.1. Õpilase esindaja on kohustatud tasuma lepingus ettenähtud korras õppemaksu.</a:t>
          </a:r>
        </a:p>
        <a:p>
          <a:r>
            <a:rPr lang="et-EE" sz="1100">
              <a:solidFill>
                <a:schemeClr val="tx1"/>
              </a:solidFill>
              <a:effectLst/>
              <a:latin typeface="+mn-lt"/>
              <a:ea typeface="+mn-ea"/>
              <a:cs typeface="+mn-cs"/>
            </a:rPr>
            <a:t>6.1.2. Õpilase esindaja on kohustatud koheselt teatama kirjalikult kõigist muudatustest enda ja õpilase isikuandmetes, mis on esitatud Spordikoolile lepingu sõlmimisel.</a:t>
          </a:r>
        </a:p>
        <a:p>
          <a:r>
            <a:rPr lang="et-EE" sz="1100">
              <a:solidFill>
                <a:schemeClr val="tx1"/>
              </a:solidFill>
              <a:effectLst/>
              <a:latin typeface="+mn-lt"/>
              <a:ea typeface="+mn-ea"/>
              <a:cs typeface="+mn-cs"/>
            </a:rPr>
            <a:t>6.1.3. Õpilase võib Spordikoolist välja arvata õpilase esindaja soovil. Sellekohase kirjaliku avalduse esitab õpilase esindaja vähemalt kahe nädalase etteteatamise tähtajaga.</a:t>
          </a:r>
        </a:p>
        <a:p>
          <a:r>
            <a:rPr lang="et-EE" sz="1100">
              <a:solidFill>
                <a:schemeClr val="tx1"/>
              </a:solidFill>
              <a:effectLst/>
              <a:latin typeface="+mn-lt"/>
              <a:ea typeface="+mn-ea"/>
              <a:cs typeface="+mn-cs"/>
            </a:rPr>
            <a:t>6.1.4. Õpilase esindajal on õigus Spordikoolile tasutud õppemaksu summad enda deklareeritavast tulust maha arvata vastavalt tulumaksuseaduse §-le 26. Selleks tuleb esitada vajalikud andmed raamatupidajale hiljemalt jaanuari kuu jooksul.</a:t>
          </a:r>
        </a:p>
        <a:p>
          <a:r>
            <a:rPr lang="et-EE" sz="1100">
              <a:solidFill>
                <a:schemeClr val="tx1"/>
              </a:solidFill>
              <a:effectLst/>
              <a:latin typeface="+mn-lt"/>
              <a:ea typeface="+mn-ea"/>
              <a:cs typeface="+mn-cs"/>
            </a:rPr>
            <a:t>6.1.5. Õpilase esindajal on õigus saada treenerilt infot õpilase treening- ja võistlustegevuse kohta.</a:t>
          </a:r>
        </a:p>
        <a:p>
          <a:r>
            <a:rPr lang="et-EE" sz="1100" b="1">
              <a:solidFill>
                <a:schemeClr val="tx1"/>
              </a:solidFill>
              <a:effectLst/>
              <a:latin typeface="+mn-lt"/>
              <a:ea typeface="+mn-ea"/>
              <a:cs typeface="+mn-cs"/>
            </a:rPr>
            <a:t>6.2. Sk. Kati Spordikooli õigused ja kohustused</a:t>
          </a:r>
          <a:endParaRPr lang="et-EE" sz="1100">
            <a:solidFill>
              <a:schemeClr val="tx1"/>
            </a:solidFill>
            <a:effectLst/>
            <a:latin typeface="+mn-lt"/>
            <a:ea typeface="+mn-ea"/>
            <a:cs typeface="+mn-cs"/>
          </a:endParaRPr>
        </a:p>
        <a:p>
          <a:r>
            <a:rPr lang="et-EE" sz="1100">
              <a:solidFill>
                <a:schemeClr val="tx1"/>
              </a:solidFill>
              <a:effectLst/>
              <a:latin typeface="+mn-lt"/>
              <a:ea typeface="+mn-ea"/>
              <a:cs typeface="+mn-cs"/>
            </a:rPr>
            <a:t>6.2.1. Spordikool kohustub organiseerima ja läbi viima õppetööd vastavalt Eesti Hariduse Infosüsteemis registreeritud õppekavale.</a:t>
          </a:r>
        </a:p>
        <a:p>
          <a:r>
            <a:rPr lang="et-EE" sz="1100">
              <a:solidFill>
                <a:schemeClr val="tx1"/>
              </a:solidFill>
              <a:effectLst/>
              <a:latin typeface="+mn-lt"/>
              <a:ea typeface="+mn-ea"/>
              <a:cs typeface="+mn-cs"/>
            </a:rPr>
            <a:t>6.2.2. Spordikool on kohustatud edastama laekunud õppemaksude kohta info Maksu- ja Tolliametile vastavalt tulumaksuseaduse § 57¹ lõike 6 alusel.</a:t>
          </a:r>
        </a:p>
        <a:p>
          <a:r>
            <a:rPr lang="et-EE" sz="1100">
              <a:solidFill>
                <a:schemeClr val="tx1"/>
              </a:solidFill>
              <a:effectLst/>
              <a:latin typeface="+mn-lt"/>
              <a:ea typeface="+mn-ea"/>
              <a:cs typeface="+mn-cs"/>
            </a:rPr>
            <a:t>6.2.3. Spordikoolil on õigus õpilane Spordikoolist välja arvata, kui õpilane puudub põhjuseta treeningtööst pikema aja vältel või kui õpilase kolme järjestikuse kuu õppemaks on tasumata.</a:t>
          </a:r>
        </a:p>
        <a:p>
          <a:r>
            <a:rPr lang="et-EE" sz="1100" b="1">
              <a:solidFill>
                <a:schemeClr val="tx1"/>
              </a:solidFill>
              <a:effectLst/>
              <a:latin typeface="+mn-lt"/>
              <a:ea typeface="+mn-ea"/>
              <a:cs typeface="+mn-cs"/>
            </a:rPr>
            <a:t> </a:t>
          </a:r>
          <a:endParaRPr lang="et-EE" sz="1100">
            <a:solidFill>
              <a:schemeClr val="tx1"/>
            </a:solidFill>
            <a:effectLst/>
            <a:latin typeface="+mn-lt"/>
            <a:ea typeface="+mn-ea"/>
            <a:cs typeface="+mn-cs"/>
          </a:endParaRPr>
        </a:p>
        <a:p>
          <a:r>
            <a:rPr lang="et-EE" sz="1100" b="1">
              <a:solidFill>
                <a:schemeClr val="tx1"/>
              </a:solidFill>
              <a:effectLst/>
              <a:latin typeface="+mn-lt"/>
              <a:ea typeface="+mn-ea"/>
              <a:cs typeface="+mn-cs"/>
            </a:rPr>
            <a:t>7. MUUD TINGIMUSED</a:t>
          </a:r>
          <a:endParaRPr lang="et-EE" sz="1100">
            <a:solidFill>
              <a:schemeClr val="tx1"/>
            </a:solidFill>
            <a:effectLst/>
            <a:latin typeface="+mn-lt"/>
            <a:ea typeface="+mn-ea"/>
            <a:cs typeface="+mn-cs"/>
          </a:endParaRPr>
        </a:p>
        <a:p>
          <a:r>
            <a:rPr lang="et-EE" sz="1100">
              <a:solidFill>
                <a:schemeClr val="tx1"/>
              </a:solidFill>
              <a:effectLst/>
              <a:latin typeface="+mn-lt"/>
              <a:ea typeface="+mn-ea"/>
              <a:cs typeface="+mn-cs"/>
            </a:rPr>
            <a:t>7.1. Lepingut võib muuta poolte kirjalikul kokkuleppel. Lepingu muudatus vormistatakse lepingu lisana, mida käsitletakse käesoleva lepingu lahutamatu osana.</a:t>
          </a:r>
        </a:p>
        <a:p>
          <a:r>
            <a:rPr lang="et-EE" sz="1100">
              <a:solidFill>
                <a:schemeClr val="tx1"/>
              </a:solidFill>
              <a:effectLst/>
              <a:latin typeface="+mn-lt"/>
              <a:ea typeface="+mn-ea"/>
              <a:cs typeface="+mn-cs"/>
            </a:rPr>
            <a:t>7.2. Poolte vahelised vaidlused lahendatakse läbirääkimiste teel. Kokkuleppe mittesaavutamise vastavalt Eesti Vabariigis kehtestatud õigusaktidele. </a:t>
          </a:r>
        </a:p>
        <a:p>
          <a:r>
            <a:rPr lang="et-EE" sz="1100">
              <a:solidFill>
                <a:schemeClr val="tx1"/>
              </a:solidFill>
              <a:effectLst/>
              <a:latin typeface="+mn-lt"/>
              <a:ea typeface="+mn-ea"/>
              <a:cs typeface="+mn-cs"/>
            </a:rPr>
            <a:t>7.3. Lepingus reguleerimata küsimuste lahendamisel juhindutakse Eesti Vabariigi õigusaktidest. </a:t>
          </a:r>
        </a:p>
        <a:p>
          <a:r>
            <a:rPr lang="et-EE" sz="1100" b="1">
              <a:solidFill>
                <a:schemeClr val="tx1"/>
              </a:solidFill>
              <a:effectLst/>
              <a:latin typeface="+mn-lt"/>
              <a:ea typeface="+mn-ea"/>
              <a:cs typeface="+mn-cs"/>
            </a:rPr>
            <a:t> </a:t>
          </a:r>
          <a:endParaRPr lang="et-EE" sz="1100">
            <a:solidFill>
              <a:schemeClr val="tx1"/>
            </a:solidFill>
            <a:effectLst/>
            <a:latin typeface="+mn-lt"/>
            <a:ea typeface="+mn-ea"/>
            <a:cs typeface="+mn-cs"/>
          </a:endParaRPr>
        </a:p>
        <a:p>
          <a:r>
            <a:rPr lang="et-EE" sz="1100" b="1">
              <a:solidFill>
                <a:schemeClr val="tx1"/>
              </a:solidFill>
              <a:effectLst/>
              <a:latin typeface="+mn-lt"/>
              <a:ea typeface="+mn-ea"/>
              <a:cs typeface="+mn-cs"/>
            </a:rPr>
            <a:t>8. LEPINGU KEHTIVUS</a:t>
          </a:r>
          <a:endParaRPr lang="et-EE" sz="1100">
            <a:solidFill>
              <a:schemeClr val="tx1"/>
            </a:solidFill>
            <a:effectLst/>
            <a:latin typeface="+mn-lt"/>
            <a:ea typeface="+mn-ea"/>
            <a:cs typeface="+mn-cs"/>
          </a:endParaRPr>
        </a:p>
        <a:p>
          <a:r>
            <a:rPr lang="et-EE" sz="1100">
              <a:solidFill>
                <a:schemeClr val="tx1"/>
              </a:solidFill>
              <a:effectLst/>
              <a:latin typeface="+mn-lt"/>
              <a:ea typeface="+mn-ea"/>
              <a:cs typeface="+mn-cs"/>
            </a:rPr>
            <a:t>8.1. Leping jõustub selle poolte poolt allakirjutamise hetkest.</a:t>
          </a:r>
        </a:p>
        <a:p>
          <a:r>
            <a:rPr lang="et-EE" sz="1100">
              <a:solidFill>
                <a:schemeClr val="tx1"/>
              </a:solidFill>
              <a:effectLst/>
              <a:latin typeface="+mn-lt"/>
              <a:ea typeface="+mn-ea"/>
              <a:cs typeface="+mn-cs"/>
            </a:rPr>
            <a:t>8.2. Leping on koostatud ja allkirjastatud digitaalselt. </a:t>
          </a:r>
        </a:p>
        <a:p>
          <a:r>
            <a:rPr lang="en-US" sz="1100">
              <a:solidFill>
                <a:schemeClr val="tx1"/>
              </a:solidFill>
              <a:effectLst/>
              <a:latin typeface="+mn-lt"/>
              <a:ea typeface="+mn-ea"/>
              <a:cs typeface="+mn-cs"/>
            </a:rPr>
            <a:t>8.3. </a:t>
          </a:r>
          <a:r>
            <a:rPr lang="et-EE" sz="1100">
              <a:solidFill>
                <a:schemeClr val="tx1"/>
              </a:solidFill>
              <a:effectLst/>
              <a:latin typeface="+mn-lt"/>
              <a:ea typeface="+mn-ea"/>
              <a:cs typeface="+mn-cs"/>
            </a:rPr>
            <a:t>Õpilase esindaja tõendab, et on tutvunud kogu lepingu sisuga ja nõustub lepingu tingimustega. </a:t>
          </a:r>
        </a:p>
      </xdr:txBody>
    </xdr:sp>
    <xdr:clientData/>
  </xdr:oneCellAnchor>
  <xdr:twoCellAnchor>
    <xdr:from>
      <xdr:col>15</xdr:col>
      <xdr:colOff>9525</xdr:colOff>
      <xdr:row>39</xdr:row>
      <xdr:rowOff>76200</xdr:rowOff>
    </xdr:from>
    <xdr:to>
      <xdr:col>18</xdr:col>
      <xdr:colOff>570907</xdr:colOff>
      <xdr:row>59</xdr:row>
      <xdr:rowOff>0</xdr:rowOff>
    </xdr:to>
    <xdr:sp macro="" textlink="">
      <xdr:nvSpPr>
        <xdr:cNvPr id="4" name="Rectangle 3">
          <a:extLst/>
        </xdr:cNvPr>
        <xdr:cNvSpPr/>
      </xdr:nvSpPr>
      <xdr:spPr>
        <a:xfrm>
          <a:off x="9886950" y="7124700"/>
          <a:ext cx="2286000" cy="4705350"/>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t-EE"/>
        </a:p>
      </xdr:txBody>
    </xdr:sp>
    <xdr:clientData/>
  </xdr:twoCellAnchor>
  <xdr:twoCellAnchor>
    <xdr:from>
      <xdr:col>1</xdr:col>
      <xdr:colOff>561975</xdr:colOff>
      <xdr:row>0</xdr:row>
      <xdr:rowOff>0</xdr:rowOff>
    </xdr:from>
    <xdr:to>
      <xdr:col>3</xdr:col>
      <xdr:colOff>238125</xdr:colOff>
      <xdr:row>0</xdr:row>
      <xdr:rowOff>0</xdr:rowOff>
    </xdr:to>
    <xdr:sp macro="[0]!Delete_all" textlink="">
      <xdr:nvSpPr>
        <xdr:cNvPr id="4651" name="Rectangle 46"/>
        <xdr:cNvSpPr>
          <a:spLocks noChangeArrowheads="1"/>
        </xdr:cNvSpPr>
      </xdr:nvSpPr>
      <xdr:spPr bwMode="auto">
        <a:xfrm>
          <a:off x="1695450" y="0"/>
          <a:ext cx="1771650" cy="0"/>
        </a:xfrm>
        <a:prstGeom prst="rect">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40000" dist="23000" dir="5400000" rotWithShape="0">
            <a:srgbClr val="808080">
              <a:alpha val="34998"/>
            </a:srgbClr>
          </a:outerShdw>
        </a:effectLst>
      </xdr:spPr>
      <xdr:txBody>
        <a:bodyPr vertOverflow="clip" wrap="square" lIns="27432" tIns="22860" rIns="27432" bIns="22860" anchor="ctr" upright="1"/>
        <a:lstStyle/>
        <a:p>
          <a:pPr algn="ctr" rtl="0">
            <a:defRPr sz="1000"/>
          </a:pPr>
          <a:r>
            <a:rPr lang="et-EE" sz="1100" b="1" i="0" u="none" strike="noStrike" baseline="0">
              <a:solidFill>
                <a:srgbClr val="FFFFFF"/>
              </a:solidFill>
              <a:latin typeface="Calibri"/>
            </a:rPr>
            <a:t>Salvesta ja alusta uut</a:t>
          </a:r>
        </a:p>
      </xdr:txBody>
    </xdr:sp>
    <xdr:clientData/>
  </xdr:twoCellAnchor>
  <xdr:twoCellAnchor>
    <xdr:from>
      <xdr:col>3</xdr:col>
      <xdr:colOff>333375</xdr:colOff>
      <xdr:row>0</xdr:row>
      <xdr:rowOff>0</xdr:rowOff>
    </xdr:from>
    <xdr:to>
      <xdr:col>5</xdr:col>
      <xdr:colOff>552450</xdr:colOff>
      <xdr:row>0</xdr:row>
      <xdr:rowOff>0</xdr:rowOff>
    </xdr:to>
    <xdr:sp macro="[0]!Prin_2" textlink="">
      <xdr:nvSpPr>
        <xdr:cNvPr id="4652" name="Rectangle 47"/>
        <xdr:cNvSpPr>
          <a:spLocks noChangeArrowheads="1"/>
        </xdr:cNvSpPr>
      </xdr:nvSpPr>
      <xdr:spPr bwMode="auto">
        <a:xfrm>
          <a:off x="3562350" y="0"/>
          <a:ext cx="1657350" cy="0"/>
        </a:xfrm>
        <a:prstGeom prst="rect">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40000" dist="23000" dir="5400000" rotWithShape="0">
            <a:srgbClr val="808080">
              <a:alpha val="34998"/>
            </a:srgbClr>
          </a:outerShdw>
        </a:effectLst>
      </xdr:spPr>
      <xdr:txBody>
        <a:bodyPr vertOverflow="clip" wrap="square" lIns="27432" tIns="22860" rIns="27432" bIns="22860" anchor="ctr" upright="1"/>
        <a:lstStyle/>
        <a:p>
          <a:pPr algn="ctr" rtl="0">
            <a:defRPr sz="1000"/>
          </a:pPr>
          <a:r>
            <a:rPr lang="et-EE" sz="1100" b="1" i="0" u="none" strike="noStrike" baseline="0">
              <a:solidFill>
                <a:srgbClr val="FFFFFF"/>
              </a:solidFill>
              <a:latin typeface="Calibri"/>
            </a:rPr>
            <a:t>Prindi andmeleht</a:t>
          </a:r>
        </a:p>
      </xdr:txBody>
    </xdr:sp>
    <xdr:clientData/>
  </xdr:twoCellAnchor>
  <xdr:twoCellAnchor>
    <xdr:from>
      <xdr:col>12</xdr:col>
      <xdr:colOff>457200</xdr:colOff>
      <xdr:row>0</xdr:row>
      <xdr:rowOff>0</xdr:rowOff>
    </xdr:from>
    <xdr:to>
      <xdr:col>15</xdr:col>
      <xdr:colOff>428625</xdr:colOff>
      <xdr:row>0</xdr:row>
      <xdr:rowOff>0</xdr:rowOff>
    </xdr:to>
    <xdr:sp macro="[0]!cliseit" textlink="">
      <xdr:nvSpPr>
        <xdr:cNvPr id="4653" name="Rectangle 48"/>
        <xdr:cNvSpPr>
          <a:spLocks noChangeArrowheads="1"/>
        </xdr:cNvSpPr>
      </xdr:nvSpPr>
      <xdr:spPr bwMode="auto">
        <a:xfrm>
          <a:off x="9544050" y="0"/>
          <a:ext cx="1790700" cy="0"/>
        </a:xfrm>
        <a:prstGeom prst="rect">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40000" dist="23000" dir="5400000" rotWithShape="0">
            <a:srgbClr val="808080">
              <a:alpha val="34998"/>
            </a:srgbClr>
          </a:outerShdw>
        </a:effectLst>
      </xdr:spPr>
      <xdr:txBody>
        <a:bodyPr vertOverflow="clip" wrap="square" lIns="27432" tIns="22860" rIns="27432" bIns="22860" anchor="ctr" upright="1"/>
        <a:lstStyle/>
        <a:p>
          <a:pPr algn="ctr" rtl="0">
            <a:defRPr sz="1000"/>
          </a:pPr>
          <a:r>
            <a:rPr lang="et-EE" sz="1100" b="1" i="0" u="none" strike="noStrike" baseline="0">
              <a:solidFill>
                <a:srgbClr val="FFFFFF"/>
              </a:solidFill>
              <a:latin typeface="Calibri"/>
            </a:rPr>
            <a:t>Sulge rakendus</a:t>
          </a:r>
        </a:p>
      </xdr:txBody>
    </xdr:sp>
    <xdr:clientData/>
  </xdr:twoCellAnchor>
  <xdr:twoCellAnchor>
    <xdr:from>
      <xdr:col>10</xdr:col>
      <xdr:colOff>38100</xdr:colOff>
      <xdr:row>0</xdr:row>
      <xdr:rowOff>0</xdr:rowOff>
    </xdr:from>
    <xdr:to>
      <xdr:col>12</xdr:col>
      <xdr:colOff>371475</xdr:colOff>
      <xdr:row>0</xdr:row>
      <xdr:rowOff>0</xdr:rowOff>
    </xdr:to>
    <xdr:sp macro="[0]!Desktoptest" textlink="">
      <xdr:nvSpPr>
        <xdr:cNvPr id="4654" name="Rectangle 49"/>
        <xdr:cNvSpPr>
          <a:spLocks noChangeArrowheads="1"/>
        </xdr:cNvSpPr>
      </xdr:nvSpPr>
      <xdr:spPr bwMode="auto">
        <a:xfrm>
          <a:off x="7600950" y="0"/>
          <a:ext cx="1857375" cy="0"/>
        </a:xfrm>
        <a:prstGeom prst="rect">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40000" dist="23000" dir="5400000" rotWithShape="0">
            <a:srgbClr val="808080">
              <a:alpha val="34998"/>
            </a:srgbClr>
          </a:outerShdw>
        </a:effectLst>
      </xdr:spPr>
      <xdr:txBody>
        <a:bodyPr vertOverflow="clip" wrap="square" lIns="27432" tIns="22860" rIns="27432" bIns="22860" anchor="ctr" upright="1"/>
        <a:lstStyle/>
        <a:p>
          <a:pPr algn="ctr" rtl="0">
            <a:defRPr sz="1000"/>
          </a:pPr>
          <a:r>
            <a:rPr lang="et-EE" sz="1100" b="1" i="0" u="none" strike="noStrike" baseline="0">
              <a:solidFill>
                <a:srgbClr val="FFFFFF"/>
              </a:solidFill>
              <a:latin typeface="Calibri"/>
            </a:rPr>
            <a:t>Salvesta Desktopi</a:t>
          </a:r>
        </a:p>
      </xdr:txBody>
    </xdr:sp>
    <xdr:clientData/>
  </xdr:twoCellAnchor>
  <xdr:twoCellAnchor>
    <xdr:from>
      <xdr:col>5</xdr:col>
      <xdr:colOff>459740</xdr:colOff>
      <xdr:row>0</xdr:row>
      <xdr:rowOff>0</xdr:rowOff>
    </xdr:from>
    <xdr:to>
      <xdr:col>10</xdr:col>
      <xdr:colOff>95349</xdr:colOff>
      <xdr:row>0</xdr:row>
      <xdr:rowOff>0</xdr:rowOff>
    </xdr:to>
    <xdr:sp macro="" textlink="">
      <xdr:nvSpPr>
        <xdr:cNvPr id="53" name="Rectangle 52">
          <a:extLst/>
        </xdr:cNvPr>
        <xdr:cNvSpPr/>
      </xdr:nvSpPr>
      <xdr:spPr>
        <a:xfrm>
          <a:off x="4829175" y="0"/>
          <a:ext cx="2286000" cy="114300"/>
        </a:xfrm>
        <a:prstGeom prst="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t-EE"/>
        </a:p>
      </xdr:txBody>
    </xdr:sp>
    <xdr:clientData/>
  </xdr:twoCellAnchor>
  <xdr:twoCellAnchor>
    <xdr:from>
      <xdr:col>5</xdr:col>
      <xdr:colOff>579120</xdr:colOff>
      <xdr:row>0</xdr:row>
      <xdr:rowOff>0</xdr:rowOff>
    </xdr:from>
    <xdr:to>
      <xdr:col>10</xdr:col>
      <xdr:colOff>6373</xdr:colOff>
      <xdr:row>0</xdr:row>
      <xdr:rowOff>0</xdr:rowOff>
    </xdr:to>
    <xdr:sp macro="" textlink="">
      <xdr:nvSpPr>
        <xdr:cNvPr id="54" name="Rectangle 53">
          <a:extLst/>
        </xdr:cNvPr>
        <xdr:cNvSpPr/>
      </xdr:nvSpPr>
      <xdr:spPr>
        <a:xfrm>
          <a:off x="4924425" y="419100"/>
          <a:ext cx="2133600" cy="85724"/>
        </a:xfrm>
        <a:prstGeom prst="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t-EE"/>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57</xdr:row>
          <xdr:rowOff>0</xdr:rowOff>
        </xdr:from>
        <xdr:to>
          <xdr:col>4</xdr:col>
          <xdr:colOff>619125</xdr:colOff>
          <xdr:row>57</xdr:row>
          <xdr:rowOff>180975</xdr:rowOff>
        </xdr:to>
        <xdr:sp macro="" textlink="">
          <xdr:nvSpPr>
            <xdr:cNvPr id="4350" name="Check Box 1278"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Päikesejänkud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9525</xdr:rowOff>
        </xdr:from>
        <xdr:to>
          <xdr:col>4</xdr:col>
          <xdr:colOff>619125</xdr:colOff>
          <xdr:row>59</xdr:row>
          <xdr:rowOff>0</xdr:rowOff>
        </xdr:to>
        <xdr:sp macro="" textlink="">
          <xdr:nvSpPr>
            <xdr:cNvPr id="4397" name="Check Box 1325" hidden="1">
              <a:extLst>
                <a:ext uri="{63B3BB69-23CF-44E3-9099-C40C66FF867C}">
                  <a14:compatExt spid="_x0000_s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Naerulinnud</a:t>
              </a:r>
            </a:p>
          </xdr:txBody>
        </xdr:sp>
        <xdr:clientData fPrintsWithSheet="0"/>
      </xdr:twoCellAnchor>
    </mc:Choice>
    <mc:Fallback/>
  </mc:AlternateContent>
  <xdr:twoCellAnchor editAs="oneCell">
    <xdr:from>
      <xdr:col>11</xdr:col>
      <xdr:colOff>466725</xdr:colOff>
      <xdr:row>1</xdr:row>
      <xdr:rowOff>180975</xdr:rowOff>
    </xdr:from>
    <xdr:to>
      <xdr:col>14</xdr:col>
      <xdr:colOff>57150</xdr:colOff>
      <xdr:row>5</xdr:row>
      <xdr:rowOff>85725</xdr:rowOff>
    </xdr:to>
    <xdr:pic>
      <xdr:nvPicPr>
        <xdr:cNvPr id="4657"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180975"/>
          <a:ext cx="14097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190500</xdr:colOff>
      <xdr:row>86</xdr:row>
      <xdr:rowOff>161925</xdr:rowOff>
    </xdr:from>
    <xdr:to>
      <xdr:col>14</xdr:col>
      <xdr:colOff>123825</xdr:colOff>
      <xdr:row>90</xdr:row>
      <xdr:rowOff>9525</xdr:rowOff>
    </xdr:to>
    <xdr:pic>
      <xdr:nvPicPr>
        <xdr:cNvPr id="4658" name="Picture 4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77350" y="14697075"/>
          <a:ext cx="9906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46</xdr:row>
          <xdr:rowOff>180975</xdr:rowOff>
        </xdr:from>
        <xdr:to>
          <xdr:col>4</xdr:col>
          <xdr:colOff>619125</xdr:colOff>
          <xdr:row>47</xdr:row>
          <xdr:rowOff>161925</xdr:rowOff>
        </xdr:to>
        <xdr:sp macro="" textlink="">
          <xdr:nvSpPr>
            <xdr:cNvPr id="4625" name="Check Box 1553" hidden="1">
              <a:extLst>
                <a:ext uri="{63B3BB69-23CF-44E3-9099-C40C66FF867C}">
                  <a14:compatExt spid="_x0000_s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Harrastajad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9525</xdr:rowOff>
        </xdr:from>
        <xdr:to>
          <xdr:col>4</xdr:col>
          <xdr:colOff>619125</xdr:colOff>
          <xdr:row>60</xdr:row>
          <xdr:rowOff>0</xdr:rowOff>
        </xdr:to>
        <xdr:sp macro="" textlink="">
          <xdr:nvSpPr>
            <xdr:cNvPr id="4648" name="Check Box 1576" hidden="1">
              <a:extLst>
                <a:ext uri="{63B3BB69-23CF-44E3-9099-C40C66FF867C}">
                  <a14:compatExt spid="_x0000_s4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Liblikad</a:t>
              </a:r>
            </a:p>
          </xdr:txBody>
        </xdr:sp>
        <xdr:clientData fPrintsWithSheet="0"/>
      </xdr:twoCellAnchor>
    </mc:Choice>
    <mc:Fallback/>
  </mc:AlternateContent>
  <xdr:twoCellAnchor>
    <xdr:from>
      <xdr:col>4</xdr:col>
      <xdr:colOff>581025</xdr:colOff>
      <xdr:row>13</xdr:row>
      <xdr:rowOff>180975</xdr:rowOff>
    </xdr:from>
    <xdr:to>
      <xdr:col>6</xdr:col>
      <xdr:colOff>123825</xdr:colOff>
      <xdr:row>15</xdr:row>
      <xdr:rowOff>47625</xdr:rowOff>
    </xdr:to>
    <xdr:sp macro="" textlink="">
      <xdr:nvSpPr>
        <xdr:cNvPr id="4659" name="Rectangle 2"/>
        <xdr:cNvSpPr>
          <a:spLocks noChangeArrowheads="1"/>
        </xdr:cNvSpPr>
      </xdr:nvSpPr>
      <xdr:spPr bwMode="auto">
        <a:xfrm>
          <a:off x="4572000" y="2647950"/>
          <a:ext cx="809625" cy="247650"/>
        </a:xfrm>
        <a:prstGeom prst="rect">
          <a:avLst/>
        </a:prstGeom>
        <a:noFill/>
        <a:ln>
          <a:noFill/>
        </a:ln>
        <a:effectLst>
          <a:outerShdw blurRad="40000" dist="23000" dir="5400000" rotWithShape="0">
            <a:srgbClr val="808080">
              <a:alpha val="34999"/>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60</xdr:row>
          <xdr:rowOff>0</xdr:rowOff>
        </xdr:from>
        <xdr:to>
          <xdr:col>4</xdr:col>
          <xdr:colOff>619125</xdr:colOff>
          <xdr:row>60</xdr:row>
          <xdr:rowOff>180975</xdr:rowOff>
        </xdr:to>
        <xdr:sp macro="" textlink="">
          <xdr:nvSpPr>
            <xdr:cNvPr id="4671" name="Check Box 1599" descr="4-6&#10;" hidden="1">
              <a:extLst>
                <a:ext uri="{63B3BB69-23CF-44E3-9099-C40C66FF867C}">
                  <a14:compatExt spid="_x0000_s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4-6 aastased poisid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katispordiklubi.e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205"/>
  <sheetViews>
    <sheetView showGridLines="0" showRowColHeaders="0" tabSelected="1" zoomScaleNormal="100" workbookViewId="0">
      <pane ySplit="1" topLeftCell="A2" activePane="bottomLeft" state="frozen"/>
      <selection pane="bottomLeft" activeCell="I14" sqref="I14:L14"/>
    </sheetView>
  </sheetViews>
  <sheetFormatPr defaultColWidth="11.42578125" defaultRowHeight="15" x14ac:dyDescent="0.25"/>
  <cols>
    <col min="1" max="1" width="17" style="42" customWidth="1"/>
    <col min="2" max="2" width="20" style="42" customWidth="1"/>
    <col min="3" max="4" width="11.42578125" style="42" customWidth="1"/>
    <col min="5" max="5" width="10.140625" style="42" customWidth="1"/>
    <col min="6" max="6" width="8.85546875" style="42" customWidth="1"/>
    <col min="7" max="7" width="10.85546875" style="42" customWidth="1"/>
    <col min="8" max="8" width="10.140625" style="42" bestFit="1" customWidth="1"/>
    <col min="9" max="9" width="2.140625" style="42" customWidth="1"/>
    <col min="10" max="12" width="11.42578125" style="42" customWidth="1"/>
    <col min="13" max="13" width="9.42578125" style="42" bestFit="1" customWidth="1"/>
    <col min="14" max="14" width="6.42578125" style="42" customWidth="1"/>
    <col min="15" max="16384" width="11.42578125" style="42"/>
  </cols>
  <sheetData>
    <row r="1" spans="1:25" ht="39" hidden="1" customHeight="1" x14ac:dyDescent="0.25">
      <c r="A1" s="41"/>
      <c r="G1" s="74" t="s">
        <v>125</v>
      </c>
      <c r="H1" s="74"/>
      <c r="I1" s="74"/>
      <c r="J1" s="43">
        <v>2</v>
      </c>
      <c r="Y1" s="40"/>
    </row>
    <row r="2" spans="1:25" ht="29.25" customHeight="1" x14ac:dyDescent="0.25">
      <c r="C2" s="34"/>
      <c r="D2" s="127" t="s">
        <v>0</v>
      </c>
      <c r="E2" s="127"/>
      <c r="F2" s="34"/>
      <c r="G2" s="34"/>
      <c r="H2" s="34"/>
      <c r="I2" s="34"/>
      <c r="J2" s="34"/>
      <c r="K2" s="34"/>
      <c r="L2" s="34"/>
      <c r="M2" s="34"/>
      <c r="N2" s="34"/>
      <c r="O2" s="34"/>
      <c r="Y2" s="40"/>
    </row>
    <row r="3" spans="1:25" x14ac:dyDescent="0.25">
      <c r="C3" s="34"/>
      <c r="D3" s="127" t="s">
        <v>150</v>
      </c>
      <c r="E3" s="127"/>
      <c r="F3" s="34"/>
      <c r="G3" s="34"/>
      <c r="H3" s="34"/>
      <c r="I3" s="34"/>
      <c r="J3" s="34"/>
      <c r="K3" s="34"/>
      <c r="L3" s="34"/>
      <c r="M3" s="34"/>
      <c r="N3" s="34"/>
      <c r="O3" s="34"/>
      <c r="Y3" s="40"/>
    </row>
    <row r="4" spans="1:25" x14ac:dyDescent="0.25">
      <c r="C4" s="34"/>
      <c r="D4" s="89" t="s">
        <v>1</v>
      </c>
      <c r="E4" s="89"/>
      <c r="F4" s="34"/>
      <c r="G4" s="34"/>
      <c r="H4" s="34"/>
      <c r="I4" s="34"/>
      <c r="J4" s="34"/>
      <c r="K4" s="34"/>
      <c r="L4" s="34"/>
      <c r="M4" s="34"/>
      <c r="N4" s="34"/>
      <c r="O4" s="34"/>
      <c r="Y4" s="40"/>
    </row>
    <row r="5" spans="1:25" x14ac:dyDescent="0.25">
      <c r="C5" s="34"/>
      <c r="D5" s="34"/>
      <c r="E5" s="34"/>
      <c r="F5" s="34"/>
      <c r="G5" s="34"/>
      <c r="H5" s="34"/>
      <c r="I5" s="34"/>
      <c r="J5" s="34"/>
      <c r="K5" s="34"/>
      <c r="L5" s="34"/>
      <c r="M5" s="34"/>
      <c r="N5" s="34"/>
      <c r="O5" s="34"/>
      <c r="P5" s="40"/>
      <c r="Q5" s="40"/>
      <c r="R5" s="40"/>
      <c r="S5" s="40"/>
      <c r="T5" s="40"/>
      <c r="U5" s="40"/>
      <c r="Y5" s="40"/>
    </row>
    <row r="6" spans="1:25" ht="15" customHeight="1" x14ac:dyDescent="0.25">
      <c r="C6" s="34"/>
      <c r="D6" s="128" t="s">
        <v>143</v>
      </c>
      <c r="E6" s="128"/>
      <c r="F6" s="89" t="s">
        <v>137</v>
      </c>
      <c r="G6" s="89"/>
      <c r="H6" s="89"/>
      <c r="I6" s="89"/>
      <c r="J6" s="89"/>
      <c r="K6" s="9"/>
      <c r="L6" s="9"/>
      <c r="M6" s="9"/>
      <c r="N6" s="34"/>
      <c r="O6" s="34"/>
      <c r="P6" s="40"/>
      <c r="Q6" s="40"/>
      <c r="R6" s="40"/>
      <c r="S6" s="40"/>
      <c r="T6" s="40"/>
      <c r="U6" s="40"/>
      <c r="Y6" s="40"/>
    </row>
    <row r="7" spans="1:25" x14ac:dyDescent="0.25">
      <c r="A7" s="45"/>
      <c r="B7" s="143"/>
      <c r="C7" s="34"/>
      <c r="D7" s="128"/>
      <c r="E7" s="128"/>
      <c r="F7" s="129" t="s">
        <v>2</v>
      </c>
      <c r="G7" s="129"/>
      <c r="H7" s="127">
        <v>80408057</v>
      </c>
      <c r="I7" s="127"/>
      <c r="J7" s="127"/>
      <c r="K7" s="127"/>
      <c r="L7" s="127"/>
      <c r="M7" s="38"/>
      <c r="N7" s="34"/>
      <c r="O7" s="34"/>
      <c r="P7" s="40"/>
      <c r="Q7" s="40"/>
      <c r="R7" s="40"/>
      <c r="S7" s="40"/>
      <c r="T7" s="40"/>
      <c r="U7" s="40"/>
      <c r="Y7" s="40"/>
    </row>
    <row r="8" spans="1:25" x14ac:dyDescent="0.25">
      <c r="A8" s="45"/>
      <c r="B8" s="143"/>
      <c r="C8" s="34"/>
      <c r="D8" s="128"/>
      <c r="E8" s="128"/>
      <c r="F8" s="129" t="s">
        <v>3</v>
      </c>
      <c r="G8" s="129"/>
      <c r="H8" s="129" t="s">
        <v>138</v>
      </c>
      <c r="I8" s="129"/>
      <c r="J8" s="129"/>
      <c r="K8" s="129"/>
      <c r="L8" s="129"/>
      <c r="M8" s="38"/>
      <c r="N8" s="34"/>
      <c r="O8" s="34"/>
      <c r="P8" s="40"/>
      <c r="Q8" s="40"/>
      <c r="R8" s="40"/>
      <c r="S8" s="40"/>
      <c r="T8" s="40"/>
      <c r="U8" s="40"/>
      <c r="Y8" s="50" t="s">
        <v>60</v>
      </c>
    </row>
    <row r="9" spans="1:25" ht="15" customHeight="1" x14ac:dyDescent="0.25">
      <c r="C9" s="34"/>
      <c r="D9" s="34"/>
      <c r="E9" s="34"/>
      <c r="F9" s="142" t="s">
        <v>140</v>
      </c>
      <c r="G9" s="142"/>
      <c r="H9" s="141" t="s">
        <v>139</v>
      </c>
      <c r="I9" s="141"/>
      <c r="J9" s="141"/>
      <c r="K9" s="141"/>
      <c r="L9" s="141"/>
      <c r="M9" s="38"/>
      <c r="N9" s="34"/>
      <c r="O9" s="34"/>
      <c r="P9" s="40"/>
      <c r="Q9" s="40"/>
      <c r="R9" s="40"/>
      <c r="S9" s="40"/>
      <c r="T9" s="40"/>
      <c r="U9" s="40"/>
      <c r="Y9" s="50" t="s">
        <v>61</v>
      </c>
    </row>
    <row r="10" spans="1:25" x14ac:dyDescent="0.25">
      <c r="C10" s="34"/>
      <c r="D10" s="34"/>
      <c r="E10" s="34"/>
      <c r="F10" s="129"/>
      <c r="G10" s="129"/>
      <c r="H10" s="129" t="s">
        <v>141</v>
      </c>
      <c r="I10" s="129"/>
      <c r="J10" s="129"/>
      <c r="K10" s="129"/>
      <c r="L10" s="129"/>
      <c r="M10" s="38"/>
      <c r="N10" s="34"/>
      <c r="O10" s="34"/>
      <c r="P10" s="40"/>
      <c r="Q10" s="40"/>
      <c r="R10" s="40"/>
      <c r="S10" s="40"/>
      <c r="T10" s="40"/>
      <c r="U10" s="40"/>
      <c r="Y10" s="50" t="s">
        <v>67</v>
      </c>
    </row>
    <row r="11" spans="1:25" x14ac:dyDescent="0.25">
      <c r="C11" s="34"/>
      <c r="D11" s="34"/>
      <c r="E11" s="34"/>
      <c r="F11" s="129"/>
      <c r="G11" s="129"/>
      <c r="H11" s="129"/>
      <c r="I11" s="129"/>
      <c r="J11" s="129"/>
      <c r="K11" s="129"/>
      <c r="L11" s="129"/>
      <c r="M11" s="38"/>
      <c r="N11" s="34"/>
      <c r="O11" s="34"/>
      <c r="P11" s="40"/>
      <c r="Q11" s="40"/>
      <c r="R11" s="40"/>
      <c r="S11" s="40"/>
      <c r="T11" s="40"/>
      <c r="U11" s="40"/>
      <c r="Y11" s="50" t="s">
        <v>68</v>
      </c>
    </row>
    <row r="12" spans="1:25" x14ac:dyDescent="0.25">
      <c r="C12" s="34"/>
      <c r="D12" s="34"/>
      <c r="E12" s="34"/>
      <c r="F12" s="118" t="s">
        <v>4</v>
      </c>
      <c r="G12" s="118"/>
      <c r="H12" s="130" t="s">
        <v>142</v>
      </c>
      <c r="I12" s="130"/>
      <c r="J12" s="118"/>
      <c r="K12" s="118"/>
      <c r="L12" s="118"/>
      <c r="M12" s="38"/>
      <c r="N12" s="34"/>
      <c r="O12" s="34"/>
      <c r="P12" s="40"/>
      <c r="Q12" s="40"/>
      <c r="R12" s="40"/>
      <c r="S12" s="40"/>
      <c r="T12" s="40"/>
      <c r="U12" s="40"/>
      <c r="Y12" s="50" t="s">
        <v>69</v>
      </c>
    </row>
    <row r="13" spans="1:25" x14ac:dyDescent="0.25">
      <c r="C13" s="56"/>
      <c r="D13" s="56"/>
      <c r="E13" s="56"/>
      <c r="F13" s="119"/>
      <c r="G13" s="119"/>
      <c r="H13" s="119"/>
      <c r="I13" s="119"/>
      <c r="J13" s="119"/>
      <c r="K13" s="119"/>
      <c r="L13" s="119"/>
      <c r="M13" s="58"/>
      <c r="N13" s="56"/>
      <c r="O13" s="56"/>
      <c r="P13" s="40"/>
      <c r="Q13" s="40"/>
      <c r="R13" s="40"/>
      <c r="S13" s="40"/>
      <c r="T13" s="40"/>
      <c r="U13" s="40"/>
      <c r="Y13" s="50" t="s">
        <v>70</v>
      </c>
    </row>
    <row r="14" spans="1:25" x14ac:dyDescent="0.25">
      <c r="C14" s="56"/>
      <c r="D14" s="147" t="s">
        <v>5</v>
      </c>
      <c r="E14" s="147"/>
      <c r="F14" s="117" t="s">
        <v>6</v>
      </c>
      <c r="G14" s="117"/>
      <c r="H14" s="57" t="s">
        <v>7</v>
      </c>
      <c r="I14" s="116"/>
      <c r="J14" s="116"/>
      <c r="K14" s="116"/>
      <c r="L14" s="116"/>
      <c r="M14" s="58"/>
      <c r="N14" s="56"/>
      <c r="O14" s="56"/>
      <c r="P14" s="40"/>
      <c r="Q14" s="40"/>
      <c r="R14" s="40"/>
      <c r="S14" s="40"/>
      <c r="T14" s="40"/>
      <c r="U14" s="40"/>
      <c r="Y14" s="50" t="s">
        <v>71</v>
      </c>
    </row>
    <row r="15" spans="1:25" x14ac:dyDescent="0.25">
      <c r="C15" s="59"/>
      <c r="D15" s="72" t="e">
        <f>VALUE(LEFT(I16,1))</f>
        <v>#VALUE!</v>
      </c>
      <c r="E15" s="72"/>
      <c r="F15" s="119"/>
      <c r="G15" s="119"/>
      <c r="H15" s="57" t="s">
        <v>8</v>
      </c>
      <c r="I15" s="116"/>
      <c r="J15" s="116"/>
      <c r="K15" s="116"/>
      <c r="L15" s="116"/>
      <c r="M15" s="58"/>
      <c r="N15" s="56"/>
      <c r="O15" s="56"/>
      <c r="P15" s="40"/>
      <c r="Q15" s="40"/>
      <c r="R15" s="40"/>
      <c r="S15" s="40"/>
      <c r="T15" s="40"/>
      <c r="U15" s="40"/>
      <c r="Y15" s="50" t="s">
        <v>72</v>
      </c>
    </row>
    <row r="16" spans="1:25" x14ac:dyDescent="0.25">
      <c r="C16" s="59"/>
      <c r="D16" s="73">
        <v>2</v>
      </c>
      <c r="E16" s="72"/>
      <c r="F16" s="58"/>
      <c r="G16" s="58"/>
      <c r="H16" s="57" t="s">
        <v>20</v>
      </c>
      <c r="I16" s="90"/>
      <c r="J16" s="91"/>
      <c r="K16" s="91"/>
      <c r="L16" s="92"/>
      <c r="M16" s="58"/>
      <c r="N16" s="56"/>
      <c r="O16" s="56"/>
      <c r="P16" s="40"/>
      <c r="Q16" s="40"/>
      <c r="R16" s="40"/>
      <c r="S16" s="40"/>
      <c r="T16" s="40"/>
      <c r="U16" s="40"/>
      <c r="Y16" s="50" t="s">
        <v>62</v>
      </c>
    </row>
    <row r="17" spans="3:25" hidden="1" x14ac:dyDescent="0.25">
      <c r="C17" s="59"/>
      <c r="D17" s="72">
        <v>2</v>
      </c>
      <c r="E17" s="72"/>
      <c r="F17" s="58"/>
      <c r="G17" s="58"/>
      <c r="H17" s="57" t="s">
        <v>21</v>
      </c>
      <c r="I17" s="148" t="str">
        <f>DB_Import!D2</f>
        <v>..19</v>
      </c>
      <c r="J17" s="149"/>
      <c r="K17" s="149"/>
      <c r="L17" s="150"/>
      <c r="M17" s="58"/>
      <c r="N17" s="56"/>
      <c r="O17" s="56"/>
      <c r="P17" s="40"/>
      <c r="Q17" s="40"/>
      <c r="R17" s="40"/>
      <c r="S17" s="40"/>
      <c r="T17" s="40"/>
      <c r="U17" s="40"/>
      <c r="Y17" s="50" t="s">
        <v>73</v>
      </c>
    </row>
    <row r="18" spans="3:25" x14ac:dyDescent="0.25">
      <c r="C18" s="59"/>
      <c r="D18" s="72"/>
      <c r="E18" s="72"/>
      <c r="F18" s="117" t="s">
        <v>9</v>
      </c>
      <c r="G18" s="117"/>
      <c r="H18" s="57" t="s">
        <v>10</v>
      </c>
      <c r="I18" s="116"/>
      <c r="J18" s="116"/>
      <c r="K18" s="116"/>
      <c r="L18" s="116"/>
      <c r="M18" s="58"/>
      <c r="N18" s="56"/>
      <c r="O18" s="56"/>
      <c r="P18" s="40"/>
      <c r="Q18" s="40"/>
      <c r="R18" s="40"/>
      <c r="S18" s="40"/>
      <c r="T18" s="40"/>
      <c r="U18" s="40"/>
      <c r="Y18" s="50" t="s">
        <v>74</v>
      </c>
    </row>
    <row r="19" spans="3:25" ht="15" customHeight="1" x14ac:dyDescent="0.25">
      <c r="C19" s="59"/>
      <c r="D19" s="72"/>
      <c r="E19" s="72"/>
      <c r="F19" s="122" t="s">
        <v>122</v>
      </c>
      <c r="G19" s="122"/>
      <c r="H19" s="144" t="s">
        <v>12</v>
      </c>
      <c r="I19" s="132"/>
      <c r="J19" s="133"/>
      <c r="K19" s="133"/>
      <c r="L19" s="134"/>
      <c r="M19" s="58"/>
      <c r="N19" s="56"/>
      <c r="O19" s="56"/>
      <c r="P19" s="40"/>
      <c r="Q19" s="40"/>
      <c r="R19" s="40"/>
      <c r="S19" s="40"/>
      <c r="T19" s="40"/>
      <c r="U19" s="40"/>
      <c r="Y19" s="50" t="s">
        <v>75</v>
      </c>
    </row>
    <row r="20" spans="3:25" x14ac:dyDescent="0.25">
      <c r="C20" s="59"/>
      <c r="D20" s="72"/>
      <c r="E20" s="72"/>
      <c r="F20" s="119"/>
      <c r="G20" s="119"/>
      <c r="H20" s="144"/>
      <c r="I20" s="135"/>
      <c r="J20" s="136"/>
      <c r="K20" s="136"/>
      <c r="L20" s="137"/>
      <c r="M20" s="58"/>
      <c r="N20" s="56"/>
      <c r="O20" s="56"/>
      <c r="P20" s="40"/>
      <c r="Q20" s="40"/>
      <c r="R20" s="40"/>
      <c r="S20" s="40"/>
      <c r="T20" s="40"/>
      <c r="U20" s="40"/>
      <c r="Y20" s="50" t="s">
        <v>118</v>
      </c>
    </row>
    <row r="21" spans="3:25" x14ac:dyDescent="0.25">
      <c r="C21" s="61"/>
      <c r="D21" s="61"/>
      <c r="E21" s="61"/>
      <c r="F21" s="119"/>
      <c r="G21" s="119"/>
      <c r="H21" s="144"/>
      <c r="I21" s="138"/>
      <c r="J21" s="139"/>
      <c r="K21" s="139"/>
      <c r="L21" s="140"/>
      <c r="M21" s="58"/>
      <c r="N21" s="56"/>
      <c r="O21" s="56"/>
      <c r="P21" s="40"/>
      <c r="Q21" s="40"/>
      <c r="R21" s="40"/>
      <c r="S21" s="40"/>
      <c r="T21" s="40"/>
      <c r="U21" s="40"/>
      <c r="Y21" s="40"/>
    </row>
    <row r="22" spans="3:25" ht="15" customHeight="1" x14ac:dyDescent="0.25">
      <c r="C22" s="61"/>
      <c r="D22" s="61"/>
      <c r="E22" s="61"/>
      <c r="F22" s="117" t="s">
        <v>9</v>
      </c>
      <c r="G22" s="117"/>
      <c r="H22" s="57" t="s">
        <v>10</v>
      </c>
      <c r="I22" s="116"/>
      <c r="J22" s="116"/>
      <c r="K22" s="116"/>
      <c r="L22" s="116"/>
      <c r="M22" s="58"/>
      <c r="N22" s="56"/>
      <c r="O22" s="56"/>
      <c r="P22" s="40"/>
      <c r="Q22" s="40"/>
      <c r="R22" s="40"/>
      <c r="S22" s="40"/>
      <c r="T22" s="40"/>
      <c r="U22" s="40"/>
      <c r="Y22" s="40"/>
    </row>
    <row r="23" spans="3:25" ht="15" customHeight="1" x14ac:dyDescent="0.25">
      <c r="C23" s="56"/>
      <c r="D23" s="56"/>
      <c r="E23" s="56"/>
      <c r="F23" s="125" t="s">
        <v>121</v>
      </c>
      <c r="G23" s="125"/>
      <c r="H23" s="144" t="s">
        <v>12</v>
      </c>
      <c r="I23" s="132"/>
      <c r="J23" s="133"/>
      <c r="K23" s="133"/>
      <c r="L23" s="134"/>
      <c r="M23" s="58"/>
      <c r="N23" s="56"/>
      <c r="O23" s="56"/>
      <c r="P23" s="40"/>
      <c r="Q23" s="40"/>
      <c r="R23" s="40"/>
      <c r="S23" s="40"/>
      <c r="T23" s="40"/>
      <c r="U23" s="40"/>
      <c r="Y23" s="44"/>
    </row>
    <row r="24" spans="3:25" ht="15" customHeight="1" x14ac:dyDescent="0.25">
      <c r="C24" s="56"/>
      <c r="D24" s="56"/>
      <c r="E24" s="56"/>
      <c r="F24" s="124"/>
      <c r="G24" s="124"/>
      <c r="H24" s="144"/>
      <c r="I24" s="135"/>
      <c r="J24" s="136"/>
      <c r="K24" s="136"/>
      <c r="L24" s="137"/>
      <c r="M24" s="56"/>
      <c r="N24" s="56"/>
      <c r="O24" s="56"/>
      <c r="P24" s="40"/>
      <c r="Q24" s="40"/>
      <c r="R24" s="40"/>
      <c r="S24" s="40"/>
      <c r="T24" s="40"/>
      <c r="U24" s="40"/>
      <c r="Y24" s="44"/>
    </row>
    <row r="25" spans="3:25" ht="15" customHeight="1" x14ac:dyDescent="0.25">
      <c r="C25" s="56"/>
      <c r="D25" s="56"/>
      <c r="E25" s="56"/>
      <c r="F25" s="124"/>
      <c r="G25" s="124"/>
      <c r="H25" s="144"/>
      <c r="I25" s="138"/>
      <c r="J25" s="139"/>
      <c r="K25" s="139"/>
      <c r="L25" s="140"/>
      <c r="M25" s="56"/>
      <c r="N25" s="56"/>
      <c r="O25" s="56"/>
      <c r="P25" s="40"/>
      <c r="Q25" s="40"/>
      <c r="R25" s="40"/>
      <c r="S25" s="40"/>
      <c r="T25" s="40"/>
      <c r="U25" s="40"/>
    </row>
    <row r="26" spans="3:25" ht="16.5" customHeight="1" x14ac:dyDescent="0.25">
      <c r="C26" s="56"/>
      <c r="D26" s="56"/>
      <c r="E26" s="56"/>
      <c r="F26" s="56"/>
      <c r="G26" s="56"/>
      <c r="H26" s="62"/>
      <c r="I26" s="63"/>
      <c r="J26" s="64"/>
      <c r="K26" s="64"/>
      <c r="L26" s="64"/>
      <c r="M26" s="56"/>
      <c r="N26" s="56"/>
      <c r="O26" s="56"/>
      <c r="P26" s="40"/>
      <c r="Q26" s="40"/>
      <c r="R26" s="40"/>
      <c r="S26" s="40"/>
      <c r="T26" s="40"/>
      <c r="U26" s="40"/>
    </row>
    <row r="27" spans="3:25" x14ac:dyDescent="0.25">
      <c r="C27" s="56"/>
      <c r="D27" s="56"/>
      <c r="E27" s="56"/>
      <c r="F27" s="126" t="s">
        <v>13</v>
      </c>
      <c r="G27" s="126"/>
      <c r="H27" s="57" t="s">
        <v>14</v>
      </c>
      <c r="I27" s="151"/>
      <c r="J27" s="152"/>
      <c r="K27" s="152"/>
      <c r="L27" s="153"/>
      <c r="M27" s="65"/>
      <c r="N27" s="56"/>
      <c r="O27" s="56"/>
      <c r="P27" s="40"/>
      <c r="Q27" s="40"/>
      <c r="R27" s="40"/>
      <c r="S27" s="40"/>
      <c r="T27" s="40"/>
      <c r="U27" s="40"/>
    </row>
    <row r="28" spans="3:25" x14ac:dyDescent="0.25">
      <c r="C28" s="56"/>
      <c r="D28" s="56"/>
      <c r="E28" s="56"/>
      <c r="F28" s="124"/>
      <c r="G28" s="124"/>
      <c r="H28" s="57" t="s">
        <v>15</v>
      </c>
      <c r="I28" s="90"/>
      <c r="J28" s="91"/>
      <c r="K28" s="91"/>
      <c r="L28" s="92"/>
      <c r="M28" s="60"/>
      <c r="N28" s="56"/>
      <c r="O28" s="56"/>
    </row>
    <row r="29" spans="3:25" x14ac:dyDescent="0.25">
      <c r="C29" s="56"/>
      <c r="D29" s="56"/>
      <c r="E29" s="56"/>
      <c r="F29" s="123" t="s">
        <v>59</v>
      </c>
      <c r="G29" s="123"/>
      <c r="H29" s="57" t="s">
        <v>30</v>
      </c>
      <c r="I29" s="157"/>
      <c r="J29" s="157"/>
      <c r="K29" s="157"/>
      <c r="L29" s="157"/>
      <c r="M29" s="71">
        <v>14</v>
      </c>
      <c r="N29" s="56"/>
      <c r="O29" s="60"/>
    </row>
    <row r="30" spans="3:25" x14ac:dyDescent="0.25">
      <c r="C30" s="56"/>
      <c r="D30" s="56"/>
      <c r="E30" s="56"/>
      <c r="F30" s="56"/>
      <c r="G30" s="56"/>
      <c r="H30" s="57" t="s">
        <v>31</v>
      </c>
      <c r="I30" s="154"/>
      <c r="J30" s="155"/>
      <c r="K30" s="155"/>
      <c r="L30" s="156"/>
      <c r="M30" s="60" t="str">
        <f>IF(M29=1,"Paide Ühisgümnaasium", IF(M29=2,"Paide Gümnaasium", IF(M29=3,"Väätsa Põhikool", IF(M29=4,"PAIde lasteaed",IF(M29=5,"Imavere Põhikool",IF(M29=6,"Sookure lasteaed", IF(M29=7,"Türi Kesklinna lasteaed",M31)))))))</f>
        <v>-</v>
      </c>
      <c r="N30" s="56"/>
      <c r="O30" s="56"/>
    </row>
    <row r="31" spans="3:25" x14ac:dyDescent="0.25">
      <c r="C31" s="56"/>
      <c r="D31" s="56"/>
      <c r="E31" s="56"/>
      <c r="F31" s="124"/>
      <c r="G31" s="124"/>
      <c r="H31" s="58"/>
      <c r="I31" s="58"/>
      <c r="J31" s="58"/>
      <c r="K31" s="58"/>
      <c r="L31" s="58"/>
      <c r="M31" s="60" t="str">
        <f>IF(M29=8,"Paide valla kool",IF(M29=9,"Türi Põhikool",IF(M29=10,"Lokuta lasteaed",IF(M29=11,"Koeru Keskkool",IF(M29=12,"Väätsa lasteaed",IF(M29=13,"Türi Gümnaasium",IF(M29=14,"-",M30)))))))</f>
        <v>-</v>
      </c>
      <c r="N31" s="56"/>
      <c r="O31" s="56"/>
    </row>
    <row r="32" spans="3:25" ht="15" customHeight="1" x14ac:dyDescent="0.25">
      <c r="C32" s="54"/>
      <c r="D32" s="120" t="s">
        <v>16</v>
      </c>
      <c r="E32" s="120"/>
      <c r="F32" s="121" t="s">
        <v>6</v>
      </c>
      <c r="G32" s="121"/>
      <c r="H32" s="66" t="s">
        <v>7</v>
      </c>
      <c r="I32" s="94"/>
      <c r="J32" s="94"/>
      <c r="K32" s="94"/>
      <c r="L32" s="94"/>
      <c r="M32" s="55"/>
      <c r="N32" s="54"/>
      <c r="O32" s="54"/>
    </row>
    <row r="33" spans="3:15" x14ac:dyDescent="0.25">
      <c r="C33" s="54"/>
      <c r="D33" s="120"/>
      <c r="E33" s="120"/>
      <c r="F33" s="77"/>
      <c r="G33" s="77"/>
      <c r="H33" s="66" t="s">
        <v>8</v>
      </c>
      <c r="I33" s="94"/>
      <c r="J33" s="94"/>
      <c r="K33" s="94"/>
      <c r="L33" s="94"/>
      <c r="M33" s="54"/>
      <c r="N33" s="54"/>
      <c r="O33" s="54"/>
    </row>
    <row r="34" spans="3:15" x14ac:dyDescent="0.25">
      <c r="C34" s="54"/>
      <c r="D34" s="67"/>
      <c r="E34" s="54"/>
      <c r="F34" s="131" t="s">
        <v>13</v>
      </c>
      <c r="G34" s="131"/>
      <c r="H34" s="66" t="s">
        <v>15</v>
      </c>
      <c r="I34" s="90"/>
      <c r="J34" s="91"/>
      <c r="K34" s="91"/>
      <c r="L34" s="92"/>
      <c r="M34" s="54"/>
      <c r="N34" s="54"/>
      <c r="O34" s="54"/>
    </row>
    <row r="35" spans="3:15" x14ac:dyDescent="0.25">
      <c r="C35" s="54"/>
      <c r="D35" s="54"/>
      <c r="E35" s="54"/>
      <c r="F35" s="77"/>
      <c r="G35" s="77"/>
      <c r="H35" s="66" t="s">
        <v>14</v>
      </c>
      <c r="I35" s="93"/>
      <c r="J35" s="94"/>
      <c r="K35" s="94"/>
      <c r="L35" s="94"/>
      <c r="M35" s="54"/>
      <c r="N35" s="54"/>
      <c r="O35" s="54"/>
    </row>
    <row r="36" spans="3:15" x14ac:dyDescent="0.25">
      <c r="C36" s="54"/>
      <c r="D36" s="54"/>
      <c r="E36" s="54"/>
      <c r="F36" s="77"/>
      <c r="G36" s="77"/>
      <c r="H36" s="68" t="s">
        <v>14</v>
      </c>
      <c r="I36" s="93"/>
      <c r="J36" s="94"/>
      <c r="K36" s="94"/>
      <c r="L36" s="94"/>
      <c r="M36" s="54"/>
      <c r="N36" s="54"/>
      <c r="O36" s="54"/>
    </row>
    <row r="37" spans="3:15" x14ac:dyDescent="0.25">
      <c r="C37" s="54"/>
      <c r="D37" s="54"/>
      <c r="E37" s="54"/>
      <c r="F37" s="76"/>
      <c r="G37" s="76"/>
      <c r="H37" s="69" t="s">
        <v>17</v>
      </c>
      <c r="I37" s="161">
        <f>IF(I36=0, I35, I36)</f>
        <v>0</v>
      </c>
      <c r="J37" s="162"/>
      <c r="K37" s="162"/>
      <c r="L37" s="162"/>
      <c r="M37" s="70"/>
      <c r="N37" s="54"/>
      <c r="O37" s="54"/>
    </row>
    <row r="38" spans="3:15" x14ac:dyDescent="0.25">
      <c r="C38" s="54"/>
      <c r="D38" s="54"/>
      <c r="E38" s="54"/>
      <c r="F38" s="77"/>
      <c r="G38" s="77"/>
      <c r="H38" s="54"/>
      <c r="I38" s="54"/>
      <c r="J38" s="54"/>
      <c r="K38" s="54"/>
      <c r="L38" s="54"/>
      <c r="M38" s="54"/>
      <c r="N38" s="54"/>
      <c r="O38" s="54"/>
    </row>
    <row r="39" spans="3:15" x14ac:dyDescent="0.25">
      <c r="C39" s="34"/>
      <c r="D39" s="89" t="s">
        <v>38</v>
      </c>
      <c r="E39" s="89"/>
      <c r="F39" s="78"/>
      <c r="G39" s="78"/>
      <c r="H39" s="34"/>
      <c r="I39" s="34"/>
      <c r="J39" s="34"/>
      <c r="K39" s="34"/>
      <c r="L39" s="34"/>
      <c r="M39" s="34"/>
      <c r="N39" s="34"/>
      <c r="O39" s="34"/>
    </row>
    <row r="40" spans="3:15" x14ac:dyDescent="0.25">
      <c r="C40" s="36"/>
      <c r="D40" s="101" t="s">
        <v>48</v>
      </c>
      <c r="E40" s="102"/>
      <c r="F40" s="36"/>
      <c r="G40" s="36"/>
      <c r="H40" s="36"/>
      <c r="I40" s="36"/>
      <c r="J40" s="108" t="s">
        <v>51</v>
      </c>
      <c r="K40" s="108"/>
      <c r="L40" s="10"/>
      <c r="M40" s="10"/>
      <c r="N40" s="10"/>
      <c r="O40" s="36"/>
    </row>
    <row r="41" spans="3:15" x14ac:dyDescent="0.25">
      <c r="C41" s="36"/>
      <c r="D41" s="102"/>
      <c r="E41" s="102"/>
      <c r="F41" s="36"/>
      <c r="G41" s="36"/>
      <c r="H41" s="36"/>
      <c r="I41" s="36"/>
      <c r="J41" s="108"/>
      <c r="K41" s="108"/>
      <c r="L41" s="10"/>
      <c r="M41" s="10"/>
      <c r="N41" s="10"/>
      <c r="O41" s="36"/>
    </row>
    <row r="42" spans="3:15" x14ac:dyDescent="0.25">
      <c r="C42" s="36"/>
      <c r="D42" s="106" t="s">
        <v>50</v>
      </c>
      <c r="E42" s="106"/>
      <c r="F42" s="10" t="b">
        <v>0</v>
      </c>
      <c r="G42" s="36" t="s">
        <v>18</v>
      </c>
      <c r="H42" s="36"/>
      <c r="I42" s="36"/>
      <c r="J42" s="100" t="s">
        <v>50</v>
      </c>
      <c r="K42" s="100"/>
      <c r="L42" s="10" t="b">
        <v>0</v>
      </c>
      <c r="M42" s="10" t="s">
        <v>18</v>
      </c>
      <c r="N42" s="10"/>
      <c r="O42" s="36"/>
    </row>
    <row r="43" spans="3:15" x14ac:dyDescent="0.25">
      <c r="C43" s="36"/>
      <c r="D43" s="36"/>
      <c r="E43" s="10" t="s">
        <v>45</v>
      </c>
      <c r="F43" s="5" t="b">
        <v>0</v>
      </c>
      <c r="G43" s="12">
        <v>40</v>
      </c>
      <c r="H43" s="13">
        <f>IF(F43=TRUE,G43,0)</f>
        <v>0</v>
      </c>
      <c r="I43" s="10" t="str">
        <f>IF(F43=TRUE,E43,"")</f>
        <v/>
      </c>
      <c r="J43" s="10"/>
      <c r="K43" s="10" t="str">
        <f>E43</f>
        <v>I.V.A</v>
      </c>
      <c r="L43" s="5" t="b">
        <v>0</v>
      </c>
      <c r="M43" s="51">
        <v>35</v>
      </c>
      <c r="N43" s="13">
        <f>IF(L43=TRUE,M43,0)</f>
        <v>0</v>
      </c>
      <c r="O43" s="10" t="str">
        <f t="shared" ref="O43:O57" si="0">IF(L43=TRUE,K43,"")</f>
        <v/>
      </c>
    </row>
    <row r="44" spans="3:15" x14ac:dyDescent="0.25">
      <c r="C44" s="36"/>
      <c r="D44" s="36"/>
      <c r="E44" s="10" t="s">
        <v>64</v>
      </c>
      <c r="F44" s="5" t="b">
        <v>0</v>
      </c>
      <c r="G44" s="12">
        <v>40</v>
      </c>
      <c r="H44" s="13">
        <f>IF(F44=TRUE,G44,0)</f>
        <v>0</v>
      </c>
      <c r="I44" s="10" t="str">
        <f t="shared" ref="I44:I57" si="1">IF(F44=TRUE,E44,"")</f>
        <v/>
      </c>
      <c r="J44" s="10"/>
      <c r="K44" s="10" t="str">
        <f t="shared" ref="K44:K57" si="2">E44</f>
        <v>non-stop</v>
      </c>
      <c r="L44" s="5" t="b">
        <v>0</v>
      </c>
      <c r="M44" s="51">
        <v>35</v>
      </c>
      <c r="N44" s="13">
        <f>IF(L44=TRUE,M44,0)</f>
        <v>0</v>
      </c>
      <c r="O44" s="10" t="str">
        <f t="shared" si="0"/>
        <v/>
      </c>
    </row>
    <row r="45" spans="3:15" x14ac:dyDescent="0.25">
      <c r="C45" s="36"/>
      <c r="D45" s="36"/>
      <c r="E45" s="10" t="s">
        <v>65</v>
      </c>
      <c r="F45" s="5" t="b">
        <v>0</v>
      </c>
      <c r="G45" s="12">
        <v>37</v>
      </c>
      <c r="H45" s="13">
        <f t="shared" ref="H45:H62" si="3">IF(F45=TRUE,G45,0)</f>
        <v>0</v>
      </c>
      <c r="I45" s="10" t="str">
        <f t="shared" si="1"/>
        <v/>
      </c>
      <c r="J45" s="10"/>
      <c r="K45" s="10" t="str">
        <f t="shared" si="2"/>
        <v>Miniklass</v>
      </c>
      <c r="L45" s="5" t="b">
        <v>0</v>
      </c>
      <c r="M45" s="51">
        <v>32</v>
      </c>
      <c r="N45" s="13">
        <f t="shared" ref="N45:N62" si="4">IF(L45=TRUE,M45,0)</f>
        <v>0</v>
      </c>
      <c r="O45" s="10" t="str">
        <f t="shared" si="0"/>
        <v/>
      </c>
    </row>
    <row r="46" spans="3:15" x14ac:dyDescent="0.25">
      <c r="C46" s="36"/>
      <c r="D46" s="36"/>
      <c r="E46" s="10" t="s">
        <v>146</v>
      </c>
      <c r="F46" s="5" t="b">
        <v>0</v>
      </c>
      <c r="G46" s="12">
        <v>40</v>
      </c>
      <c r="H46" s="13">
        <f t="shared" si="3"/>
        <v>0</v>
      </c>
      <c r="I46" s="10" t="str">
        <f t="shared" si="1"/>
        <v/>
      </c>
      <c r="J46" s="10"/>
      <c r="K46" s="10" t="str">
        <f t="shared" si="2"/>
        <v>Laste-, noorteklass</v>
      </c>
      <c r="L46" s="5" t="b">
        <v>0</v>
      </c>
      <c r="M46" s="51">
        <v>35</v>
      </c>
      <c r="N46" s="13">
        <f t="shared" si="4"/>
        <v>0</v>
      </c>
      <c r="O46" s="10" t="str">
        <f t="shared" si="0"/>
        <v/>
      </c>
    </row>
    <row r="47" spans="3:15" x14ac:dyDescent="0.25">
      <c r="C47" s="36"/>
      <c r="D47" s="36"/>
      <c r="E47" s="10" t="s">
        <v>66</v>
      </c>
      <c r="F47" s="5" t="b">
        <v>0</v>
      </c>
      <c r="G47" s="12">
        <v>30</v>
      </c>
      <c r="H47" s="13">
        <f t="shared" si="3"/>
        <v>0</v>
      </c>
      <c r="I47" s="10" t="str">
        <f t="shared" si="1"/>
        <v/>
      </c>
      <c r="J47" s="10"/>
      <c r="K47" s="10" t="str">
        <f t="shared" si="2"/>
        <v>Rõõmsad Põrkajad</v>
      </c>
      <c r="L47" s="5" t="b">
        <v>0</v>
      </c>
      <c r="M47" s="51">
        <v>25</v>
      </c>
      <c r="N47" s="13">
        <f t="shared" si="4"/>
        <v>0</v>
      </c>
      <c r="O47" s="10" t="str">
        <f t="shared" si="0"/>
        <v/>
      </c>
    </row>
    <row r="48" spans="3:15" x14ac:dyDescent="0.25">
      <c r="C48" s="36"/>
      <c r="D48" s="36"/>
      <c r="E48" s="10" t="s">
        <v>147</v>
      </c>
      <c r="F48" s="5" t="b">
        <v>0</v>
      </c>
      <c r="G48" s="12">
        <v>30</v>
      </c>
      <c r="H48" s="13">
        <f t="shared" si="3"/>
        <v>0</v>
      </c>
      <c r="I48" s="10" t="str">
        <f t="shared" si="1"/>
        <v/>
      </c>
      <c r="J48" s="10"/>
      <c r="K48" s="10" t="str">
        <f t="shared" si="2"/>
        <v>Harrastajad</v>
      </c>
      <c r="L48" s="5"/>
      <c r="M48" s="51">
        <v>13</v>
      </c>
      <c r="N48" s="13">
        <f t="shared" si="4"/>
        <v>0</v>
      </c>
      <c r="O48" s="10" t="str">
        <f t="shared" si="0"/>
        <v/>
      </c>
    </row>
    <row r="49" spans="3:15" hidden="1" x14ac:dyDescent="0.25">
      <c r="C49" s="36"/>
      <c r="D49" s="36"/>
      <c r="E49" s="10" t="s">
        <v>119</v>
      </c>
      <c r="F49" s="5"/>
      <c r="G49" s="12">
        <v>24</v>
      </c>
      <c r="H49" s="13">
        <f t="shared" si="3"/>
        <v>0</v>
      </c>
      <c r="I49" s="10" t="str">
        <f t="shared" si="1"/>
        <v/>
      </c>
      <c r="J49" s="10"/>
      <c r="K49" s="10" t="str">
        <f t="shared" si="2"/>
        <v>Exit</v>
      </c>
      <c r="L49" s="5"/>
      <c r="M49" s="51">
        <v>12</v>
      </c>
      <c r="N49" s="13">
        <f t="shared" si="4"/>
        <v>0</v>
      </c>
      <c r="O49" s="10" t="str">
        <f t="shared" si="0"/>
        <v/>
      </c>
    </row>
    <row r="50" spans="3:15" hidden="1" x14ac:dyDescent="0.25">
      <c r="C50" s="36"/>
      <c r="D50" s="36"/>
      <c r="E50" s="10" t="s">
        <v>126</v>
      </c>
      <c r="F50" s="5"/>
      <c r="G50" s="12">
        <v>26</v>
      </c>
      <c r="H50" s="13">
        <f t="shared" si="3"/>
        <v>0</v>
      </c>
      <c r="I50" s="10" t="str">
        <f t="shared" si="1"/>
        <v/>
      </c>
      <c r="J50" s="10"/>
      <c r="K50" s="10" t="str">
        <f t="shared" si="2"/>
        <v>Noorteklass</v>
      </c>
      <c r="L50" s="5"/>
      <c r="M50" s="51">
        <v>13</v>
      </c>
      <c r="N50" s="13">
        <f t="shared" si="4"/>
        <v>0</v>
      </c>
      <c r="O50" s="10" t="str">
        <f t="shared" si="0"/>
        <v/>
      </c>
    </row>
    <row r="51" spans="3:15" hidden="1" x14ac:dyDescent="0.25">
      <c r="C51" s="36"/>
      <c r="D51" s="36"/>
      <c r="E51" s="10" t="s">
        <v>127</v>
      </c>
      <c r="F51" s="5"/>
      <c r="G51" s="12">
        <v>34</v>
      </c>
      <c r="H51" s="13">
        <f t="shared" si="3"/>
        <v>0</v>
      </c>
      <c r="I51" s="10" t="str">
        <f t="shared" si="1"/>
        <v/>
      </c>
      <c r="J51" s="10"/>
      <c r="K51" s="10" t="str">
        <f t="shared" si="2"/>
        <v>Spirit 1</v>
      </c>
      <c r="L51" s="5"/>
      <c r="M51" s="51">
        <v>17</v>
      </c>
      <c r="N51" s="13">
        <f t="shared" si="4"/>
        <v>0</v>
      </c>
      <c r="O51" s="10" t="str">
        <f t="shared" si="0"/>
        <v/>
      </c>
    </row>
    <row r="52" spans="3:15" hidden="1" x14ac:dyDescent="0.25">
      <c r="C52" s="14"/>
      <c r="D52" s="14"/>
      <c r="E52" s="15" t="s">
        <v>131</v>
      </c>
      <c r="F52" s="6"/>
      <c r="G52" s="16">
        <v>26</v>
      </c>
      <c r="H52" s="17">
        <f t="shared" si="3"/>
        <v>0</v>
      </c>
      <c r="I52" s="10" t="str">
        <f t="shared" si="1"/>
        <v/>
      </c>
      <c r="J52" s="10"/>
      <c r="K52" s="10" t="str">
        <f t="shared" si="2"/>
        <v>Mirella</v>
      </c>
      <c r="L52" s="5"/>
      <c r="M52" s="52">
        <v>17</v>
      </c>
      <c r="N52" s="13">
        <f t="shared" si="4"/>
        <v>0</v>
      </c>
      <c r="O52" s="10" t="str">
        <f t="shared" si="0"/>
        <v/>
      </c>
    </row>
    <row r="53" spans="3:15" hidden="1" x14ac:dyDescent="0.25">
      <c r="C53" s="14"/>
      <c r="D53" s="14"/>
      <c r="E53" s="15" t="s">
        <v>130</v>
      </c>
      <c r="F53" s="6"/>
      <c r="G53" s="16">
        <v>25</v>
      </c>
      <c r="H53" s="17">
        <f t="shared" si="3"/>
        <v>0</v>
      </c>
      <c r="I53" s="10" t="str">
        <f t="shared" si="1"/>
        <v/>
      </c>
      <c r="J53" s="10"/>
      <c r="K53" s="10" t="str">
        <f t="shared" si="2"/>
        <v>Paide pisid</v>
      </c>
      <c r="L53" s="5"/>
      <c r="M53" s="52">
        <v>13</v>
      </c>
      <c r="N53" s="13">
        <f t="shared" si="4"/>
        <v>0</v>
      </c>
      <c r="O53" s="10" t="str">
        <f t="shared" si="0"/>
        <v/>
      </c>
    </row>
    <row r="54" spans="3:15" hidden="1" x14ac:dyDescent="0.25">
      <c r="C54" s="14"/>
      <c r="D54" s="14"/>
      <c r="E54" s="15" t="s">
        <v>120</v>
      </c>
      <c r="F54" s="6"/>
      <c r="G54" s="16">
        <v>32</v>
      </c>
      <c r="H54" s="17">
        <f t="shared" si="3"/>
        <v>0</v>
      </c>
      <c r="I54" s="15" t="str">
        <f t="shared" si="1"/>
        <v/>
      </c>
      <c r="J54" s="15"/>
      <c r="K54" s="10" t="str">
        <f t="shared" si="2"/>
        <v>Päikesepliksid</v>
      </c>
      <c r="L54" s="6"/>
      <c r="M54" s="52">
        <v>16</v>
      </c>
      <c r="N54" s="17">
        <f t="shared" si="4"/>
        <v>0</v>
      </c>
      <c r="O54" s="15" t="str">
        <f t="shared" si="0"/>
        <v/>
      </c>
    </row>
    <row r="55" spans="3:15" x14ac:dyDescent="0.25">
      <c r="C55" s="14"/>
      <c r="D55" s="14"/>
      <c r="E55" s="15" t="s">
        <v>134</v>
      </c>
      <c r="F55" s="6" t="b">
        <v>0</v>
      </c>
      <c r="G55" s="16">
        <v>23</v>
      </c>
      <c r="H55" s="17">
        <f t="shared" si="3"/>
        <v>0</v>
      </c>
      <c r="I55" s="15" t="str">
        <f t="shared" si="1"/>
        <v/>
      </c>
      <c r="J55" s="15"/>
      <c r="K55" s="10" t="str">
        <f t="shared" si="2"/>
        <v>Lisella</v>
      </c>
      <c r="L55" s="6" t="b">
        <v>0</v>
      </c>
      <c r="M55" s="52">
        <v>23</v>
      </c>
      <c r="N55" s="17">
        <f t="shared" si="4"/>
        <v>0</v>
      </c>
      <c r="O55" s="18" t="str">
        <f t="shared" si="0"/>
        <v/>
      </c>
    </row>
    <row r="56" spans="3:15" x14ac:dyDescent="0.25">
      <c r="C56" s="14"/>
      <c r="D56" s="14"/>
      <c r="E56" s="15" t="s">
        <v>135</v>
      </c>
      <c r="F56" s="6" t="b">
        <v>0</v>
      </c>
      <c r="G56" s="16">
        <v>23</v>
      </c>
      <c r="H56" s="17">
        <f t="shared" si="3"/>
        <v>0</v>
      </c>
      <c r="I56" s="15" t="str">
        <f t="shared" si="1"/>
        <v/>
      </c>
      <c r="J56" s="15"/>
      <c r="K56" s="10" t="str">
        <f t="shared" si="2"/>
        <v>Arliis</v>
      </c>
      <c r="L56" s="6" t="b">
        <v>0</v>
      </c>
      <c r="M56" s="52">
        <v>23</v>
      </c>
      <c r="N56" s="17">
        <f t="shared" si="4"/>
        <v>0</v>
      </c>
      <c r="O56" s="15" t="str">
        <f t="shared" si="0"/>
        <v/>
      </c>
    </row>
    <row r="57" spans="3:15" x14ac:dyDescent="0.25">
      <c r="C57" s="14"/>
      <c r="D57" s="14"/>
      <c r="E57" s="15" t="s">
        <v>132</v>
      </c>
      <c r="F57" s="6" t="b">
        <v>0</v>
      </c>
      <c r="G57" s="16">
        <v>23</v>
      </c>
      <c r="H57" s="17">
        <f t="shared" si="3"/>
        <v>0</v>
      </c>
      <c r="I57" s="15" t="str">
        <f t="shared" si="1"/>
        <v/>
      </c>
      <c r="J57" s="15"/>
      <c r="K57" s="10" t="str">
        <f t="shared" si="2"/>
        <v>Türi Elisee</v>
      </c>
      <c r="L57" s="6" t="b">
        <v>0</v>
      </c>
      <c r="M57" s="52">
        <v>23</v>
      </c>
      <c r="N57" s="17">
        <f t="shared" si="4"/>
        <v>0</v>
      </c>
      <c r="O57" s="15" t="str">
        <f t="shared" si="0"/>
        <v/>
      </c>
    </row>
    <row r="58" spans="3:15" x14ac:dyDescent="0.25">
      <c r="C58" s="14"/>
      <c r="D58" s="14"/>
      <c r="E58" s="15" t="s">
        <v>133</v>
      </c>
      <c r="F58" s="6" t="b">
        <v>0</v>
      </c>
      <c r="G58" s="16">
        <v>23</v>
      </c>
      <c r="H58" s="17">
        <f>IF(F58=TRUE,G58,0)</f>
        <v>0</v>
      </c>
      <c r="I58" s="15" t="str">
        <f>IF(F58=TRUE,E58,"")</f>
        <v/>
      </c>
      <c r="J58" s="15"/>
      <c r="K58" s="10" t="str">
        <f>E58</f>
        <v>Päikesejänkud</v>
      </c>
      <c r="L58" s="6" t="b">
        <v>0</v>
      </c>
      <c r="M58" s="52">
        <v>23</v>
      </c>
      <c r="N58" s="17">
        <f>IF(L58=TRUE,M58,0)</f>
        <v>0</v>
      </c>
      <c r="O58" s="15" t="str">
        <f>IF(L58=TRUE,K58,"")</f>
        <v/>
      </c>
    </row>
    <row r="59" spans="3:15" x14ac:dyDescent="0.25">
      <c r="C59" s="14"/>
      <c r="D59" s="14"/>
      <c r="E59" s="15" t="s">
        <v>136</v>
      </c>
      <c r="F59" s="6" t="b">
        <v>0</v>
      </c>
      <c r="G59" s="19">
        <v>23</v>
      </c>
      <c r="H59" s="17">
        <f>IF(F59=TRUE,G59,0)</f>
        <v>0</v>
      </c>
      <c r="I59" s="15" t="str">
        <f>IF(F59=TRUE,E59,"")</f>
        <v/>
      </c>
      <c r="J59" s="15"/>
      <c r="K59" s="10" t="str">
        <f>E59</f>
        <v>Naerulinnud</v>
      </c>
      <c r="L59" s="6" t="b">
        <v>0</v>
      </c>
      <c r="M59" s="53">
        <v>23</v>
      </c>
      <c r="N59" s="17">
        <f>IF(L59=TRUE,M59,0)</f>
        <v>0</v>
      </c>
      <c r="O59" s="15" t="str">
        <f>IF(L59=TRUE,K59,"")</f>
        <v/>
      </c>
    </row>
    <row r="60" spans="3:15" x14ac:dyDescent="0.25">
      <c r="C60" s="14"/>
      <c r="D60" s="14"/>
      <c r="E60" s="15" t="s">
        <v>148</v>
      </c>
      <c r="F60" s="6" t="b">
        <v>0</v>
      </c>
      <c r="G60" s="19">
        <v>23</v>
      </c>
      <c r="H60" s="17">
        <f>IF(F60=TRUE,G60,0)</f>
        <v>0</v>
      </c>
      <c r="I60" s="15" t="str">
        <f>IF(F60=TRUE,E60,"")</f>
        <v/>
      </c>
      <c r="J60" s="14"/>
      <c r="K60" s="10" t="str">
        <f>E60</f>
        <v>Liblikad</v>
      </c>
      <c r="L60" s="6"/>
      <c r="M60" s="19"/>
      <c r="N60" s="17"/>
      <c r="O60" s="15"/>
    </row>
    <row r="61" spans="3:15" x14ac:dyDescent="0.25">
      <c r="C61" s="14"/>
      <c r="D61" s="14"/>
      <c r="E61" s="15" t="s">
        <v>149</v>
      </c>
      <c r="F61" s="6" t="b">
        <v>0</v>
      </c>
      <c r="G61" s="19">
        <v>15</v>
      </c>
      <c r="H61" s="17">
        <f>IF(F61=TRUE,G61,0)</f>
        <v>0</v>
      </c>
      <c r="I61" s="15" t="str">
        <f>IF(F61=TRUE,E61,"")</f>
        <v/>
      </c>
      <c r="J61" s="14"/>
      <c r="K61" s="10"/>
      <c r="L61" s="6"/>
      <c r="M61" s="19"/>
      <c r="N61" s="17"/>
      <c r="O61" s="15"/>
    </row>
    <row r="62" spans="3:15" hidden="1" x14ac:dyDescent="0.25">
      <c r="C62" s="14"/>
      <c r="D62" s="14"/>
      <c r="E62" s="15"/>
      <c r="F62" s="6"/>
      <c r="G62" s="19"/>
      <c r="H62" s="17">
        <f t="shared" si="3"/>
        <v>0</v>
      </c>
      <c r="I62" s="15"/>
      <c r="J62" s="14"/>
      <c r="K62" s="14"/>
      <c r="L62" s="31"/>
      <c r="M62" s="16"/>
      <c r="N62" s="17">
        <f t="shared" si="4"/>
        <v>0</v>
      </c>
      <c r="O62" s="15"/>
    </row>
    <row r="63" spans="3:15" hidden="1" x14ac:dyDescent="0.25">
      <c r="C63" s="14"/>
      <c r="D63" s="14"/>
      <c r="E63" s="15"/>
      <c r="F63" s="15"/>
      <c r="G63" s="19"/>
      <c r="H63" s="17">
        <f>SUM(H43:H62)</f>
        <v>0</v>
      </c>
      <c r="I63" s="15"/>
      <c r="J63" s="14"/>
      <c r="K63" s="14"/>
      <c r="L63" s="14"/>
      <c r="M63" s="16"/>
      <c r="N63" s="17">
        <f>SUM(N43:N62)</f>
        <v>0</v>
      </c>
      <c r="O63" s="15"/>
    </row>
    <row r="64" spans="3:15" hidden="1" x14ac:dyDescent="0.25">
      <c r="C64" s="11"/>
      <c r="D64" s="103" t="s">
        <v>52</v>
      </c>
      <c r="E64" s="103"/>
      <c r="F64" s="103"/>
      <c r="G64" s="103"/>
      <c r="H64" s="103"/>
      <c r="I64" s="103"/>
      <c r="J64" s="103"/>
      <c r="K64" s="103"/>
      <c r="L64" s="103"/>
      <c r="M64" s="20"/>
      <c r="N64" s="17"/>
      <c r="O64" s="15"/>
    </row>
    <row r="65" spans="3:15" ht="11.25" hidden="1" customHeight="1" x14ac:dyDescent="0.25">
      <c r="C65" s="34"/>
      <c r="D65" s="109" t="s">
        <v>53</v>
      </c>
      <c r="E65" s="109"/>
      <c r="F65" s="109"/>
      <c r="G65" s="109"/>
      <c r="H65" s="109"/>
      <c r="I65" s="109"/>
      <c r="J65" s="109"/>
      <c r="K65" s="109"/>
      <c r="L65" s="109"/>
      <c r="M65" s="11"/>
      <c r="N65" s="21"/>
      <c r="O65" s="11"/>
    </row>
    <row r="66" spans="3:15" ht="11.25" hidden="1" customHeight="1" x14ac:dyDescent="0.25">
      <c r="C66" s="34"/>
      <c r="D66" s="34"/>
      <c r="E66" s="34"/>
      <c r="F66" s="34"/>
      <c r="G66" s="34"/>
      <c r="H66" s="34"/>
      <c r="I66" s="34"/>
      <c r="J66" s="34"/>
      <c r="K66" s="34"/>
      <c r="L66" s="34"/>
      <c r="M66" s="34"/>
      <c r="N66" s="36"/>
      <c r="O66" s="34"/>
    </row>
    <row r="67" spans="3:15" ht="11.25" hidden="1" customHeight="1" x14ac:dyDescent="0.25">
      <c r="C67" s="34"/>
      <c r="D67" s="37"/>
      <c r="E67" s="37"/>
      <c r="F67" s="37"/>
      <c r="G67" s="37"/>
      <c r="H67" s="37"/>
      <c r="I67" s="37"/>
      <c r="J67" s="37"/>
      <c r="K67" s="37"/>
      <c r="L67" s="37"/>
      <c r="M67" s="34"/>
      <c r="N67" s="36"/>
      <c r="O67" s="34"/>
    </row>
    <row r="68" spans="3:15" x14ac:dyDescent="0.25">
      <c r="C68" s="34"/>
      <c r="D68" s="34"/>
      <c r="E68" s="34"/>
      <c r="F68" s="107" t="s">
        <v>48</v>
      </c>
      <c r="G68" s="107"/>
      <c r="H68" s="163" t="s">
        <v>47</v>
      </c>
      <c r="I68" s="163"/>
      <c r="J68" s="163"/>
      <c r="K68" s="34"/>
      <c r="L68" s="34"/>
      <c r="M68" s="34"/>
      <c r="N68" s="34"/>
      <c r="O68" s="34"/>
    </row>
    <row r="69" spans="3:15" x14ac:dyDescent="0.25">
      <c r="C69" s="34"/>
      <c r="D69" s="35" t="s">
        <v>46</v>
      </c>
      <c r="E69" s="35"/>
      <c r="F69" s="160" t="str">
        <f>I43&amp;I44&amp;I45&amp;I46&amp;I47&amp;I48&amp;I49&amp;I50&amp;I51&amp;I52&amp;I53&amp;I54&amp;I55&amp;I56&amp;I57&amp;I58&amp;I59&amp;I60&amp;I61</f>
        <v/>
      </c>
      <c r="G69" s="160"/>
      <c r="H69" s="104" t="str">
        <f>O43&amp;O44&amp;O45&amp;O46&amp;O47&amp;O48&amp;O49&amp;O50&amp;O51&amp;O52&amp;O53&amp;O54&amp;O55&amp;O56&amp;O57&amp;O58&amp;O59&amp;O60&amp;O61</f>
        <v/>
      </c>
      <c r="I69" s="104"/>
      <c r="J69" s="105"/>
      <c r="K69" s="49"/>
      <c r="L69" s="34"/>
      <c r="M69" s="34"/>
      <c r="N69" s="34"/>
      <c r="O69" s="34"/>
    </row>
    <row r="70" spans="3:15" ht="15" customHeight="1" x14ac:dyDescent="0.25">
      <c r="C70" s="34"/>
      <c r="D70" s="95" t="s">
        <v>117</v>
      </c>
      <c r="E70" s="95"/>
      <c r="F70" s="115" t="str">
        <f>IF(F43=TRUE, "Katrin Kaasik", "")&amp;IF(F44=TRUE, "Katrin Kaasik", "")&amp;IF(F45=TRUE, "Katrin Kaasik", "")&amp;IF(F46=TRUE, "Katrin Kaasik", "")&amp;IF(F47=TRUE, "Katrin Kaasik", "")&amp;IF(F48=TRUE, "Katrin Kaasik", "")&amp;IF(F49=TRUE, "Katrin Vaher, Sigrid Savi", "")&amp;IF(F50=TRUE, "Katarina Perman", "")&amp;IF(F51=TRUE, "Piret Tuiken", "")&amp;IF(F52=TRUE, "Piret Tuiken", "")&amp;IF(F53=TRUE, "Kätlin Lepp", "")&amp;IF(F54=TRUE, "Piret Tuiken", "")&amp;IF(F55=TRUE, "Katrin Särkinen", "")&amp;IF(F56=TRUE, "Katrin Särkinen", "")&amp;IF(F57=TRUE, "Katrin Särkinen", "")&amp;IF(F58=TRUE, "Katrin Särkinen", "")&amp;IF(F59=TRUE, "Katrin Särkinen", "")&amp;IF(F60=TRUE, "Katrin Särkinen", "")&amp;IF(F61=TRUE, "Katrin Särkinen", "")</f>
        <v/>
      </c>
      <c r="G70" s="115"/>
      <c r="H70" s="158" t="str">
        <f>IF(L43=TRUE, "Katrin Kaasik", "")&amp;IF(L44=TRUE, "Katrin Kaasik", "")&amp;IF(L45=TRUE, "Katrin Kaasik", "")&amp;IF(L46=TRUE, "Katrin Kaasik", "")&amp;IF(L47=TRUE, "Katrin Kaasik", "")&amp;IF(L48=TRUE, "Katrin Kaasik", "")&amp;IF(L49=TRUE, "Katrin Vaher, Sigrid Savi", "")&amp;IF(L50=TRUE, "Katarina Perman", "")&amp;IF(L51=TRUE, "Piret Tuiken", "")&amp;IF(L52=TRUE, "Piret Tuiken", "")&amp;IF(L53=TRUE, "Kätlin Lepp", "")&amp;IF(L54=TRUE, "Piret Tuiken", "")&amp;IF(L55=TRUE, "Katrin Särkinen", "")&amp;IF(L56=TRUE, "Katrin Särkinen", "")&amp;IF(L57=TRUE, "Katrin Särkinen", "")&amp;IF(L58=TRUE, "Katrin Särkinen", "")&amp;IF(L59=TRUE, "Katrin Särkinen", "")&amp;IF(L60=TRUE, "Katrin Vaher", "")&amp;IF(L61=TRUE, "Katrin, Piret, Katrin", "")</f>
        <v/>
      </c>
      <c r="I70" s="158"/>
      <c r="J70" s="159"/>
      <c r="K70" s="34"/>
      <c r="L70" s="34"/>
      <c r="M70" s="34"/>
      <c r="N70" s="34"/>
      <c r="O70" s="34"/>
    </row>
    <row r="71" spans="3:15" ht="15" customHeight="1" x14ac:dyDescent="0.25">
      <c r="C71" s="34"/>
      <c r="D71" s="110" t="s">
        <v>49</v>
      </c>
      <c r="E71" s="111"/>
      <c r="F71" s="111"/>
      <c r="G71" s="112"/>
      <c r="H71" s="113"/>
      <c r="I71" s="113"/>
      <c r="J71" s="113"/>
      <c r="K71" s="34"/>
      <c r="L71" s="34"/>
      <c r="M71" s="34"/>
      <c r="N71" s="34"/>
      <c r="O71" s="34"/>
    </row>
    <row r="72" spans="3:15" x14ac:dyDescent="0.25">
      <c r="C72" s="34" t="s">
        <v>145</v>
      </c>
      <c r="D72" s="110" t="s">
        <v>128</v>
      </c>
      <c r="E72" s="111"/>
      <c r="F72" s="111"/>
      <c r="G72" s="112"/>
      <c r="H72" s="114">
        <f ca="1">TODAY()</f>
        <v>43353</v>
      </c>
      <c r="I72" s="115"/>
      <c r="J72" s="115"/>
      <c r="K72" s="34"/>
      <c r="L72" s="34"/>
      <c r="M72" s="34"/>
      <c r="N72" s="34"/>
      <c r="O72" s="34"/>
    </row>
    <row r="73" spans="3:15" x14ac:dyDescent="0.25">
      <c r="C73" s="34"/>
      <c r="D73" s="39"/>
      <c r="E73" s="39"/>
      <c r="F73" s="22"/>
      <c r="G73" s="22"/>
      <c r="H73" s="34"/>
      <c r="I73" s="34"/>
      <c r="J73" s="34"/>
      <c r="K73" s="34"/>
      <c r="L73" s="34"/>
      <c r="M73" s="34"/>
      <c r="N73" s="34"/>
      <c r="O73" s="34"/>
    </row>
    <row r="74" spans="3:15" x14ac:dyDescent="0.25">
      <c r="C74" s="34"/>
      <c r="D74" s="89" t="s">
        <v>39</v>
      </c>
      <c r="E74" s="89"/>
      <c r="F74" s="34"/>
      <c r="G74" s="34"/>
      <c r="H74" s="34"/>
      <c r="I74" s="34"/>
      <c r="J74" s="34"/>
      <c r="K74" s="34"/>
      <c r="L74" s="34"/>
      <c r="M74" s="34"/>
      <c r="N74" s="34"/>
      <c r="O74" s="34"/>
    </row>
    <row r="75" spans="3:15" x14ac:dyDescent="0.25">
      <c r="C75" s="34"/>
      <c r="D75" s="34"/>
      <c r="E75" s="34"/>
      <c r="F75" s="34"/>
      <c r="G75" s="34"/>
      <c r="H75" s="34"/>
      <c r="I75" s="34"/>
      <c r="J75" s="34"/>
      <c r="K75" s="34"/>
      <c r="L75" s="38"/>
      <c r="M75" s="146"/>
      <c r="N75" s="146"/>
      <c r="O75" s="146"/>
    </row>
    <row r="76" spans="3:15" ht="15" customHeight="1" x14ac:dyDescent="0.25">
      <c r="C76" s="34"/>
      <c r="D76" s="97" t="s">
        <v>40</v>
      </c>
      <c r="E76" s="98"/>
      <c r="F76" s="99"/>
      <c r="G76" s="79" t="s">
        <v>42</v>
      </c>
      <c r="H76" s="80"/>
      <c r="I76" s="23"/>
      <c r="J76" s="24" t="s">
        <v>44</v>
      </c>
      <c r="K76" s="23"/>
      <c r="L76" s="34"/>
      <c r="M76" s="34"/>
      <c r="N76" s="34"/>
      <c r="O76" s="34"/>
    </row>
    <row r="77" spans="3:15" ht="15" customHeight="1" x14ac:dyDescent="0.25">
      <c r="C77" s="34"/>
      <c r="D77" s="81" t="s">
        <v>41</v>
      </c>
      <c r="E77" s="82"/>
      <c r="F77" s="96"/>
      <c r="G77" s="81" t="s">
        <v>43</v>
      </c>
      <c r="H77" s="82"/>
      <c r="I77" s="25"/>
      <c r="J77" s="85">
        <f>H63+N63</f>
        <v>0</v>
      </c>
      <c r="K77" s="86"/>
      <c r="L77" s="34"/>
      <c r="M77" s="146"/>
      <c r="N77" s="146"/>
      <c r="O77" s="146"/>
    </row>
    <row r="78" spans="3:15" ht="15" customHeight="1" x14ac:dyDescent="0.25">
      <c r="C78" s="34"/>
      <c r="D78" s="26"/>
      <c r="E78" s="27"/>
      <c r="F78" s="28"/>
      <c r="G78" s="83"/>
      <c r="H78" s="84"/>
      <c r="I78" s="28"/>
      <c r="J78" s="87"/>
      <c r="K78" s="88"/>
      <c r="L78" s="32"/>
      <c r="M78" s="145"/>
      <c r="N78" s="145"/>
      <c r="O78" s="145"/>
    </row>
    <row r="79" spans="3:15" x14ac:dyDescent="0.25">
      <c r="C79" s="34"/>
      <c r="D79" s="34"/>
      <c r="E79" s="34"/>
      <c r="F79" s="34"/>
      <c r="G79" s="34"/>
      <c r="H79" s="34"/>
      <c r="I79" s="34"/>
      <c r="J79" s="34"/>
      <c r="K79" s="34"/>
      <c r="L79" s="34"/>
      <c r="M79" s="34"/>
      <c r="N79" s="34"/>
      <c r="O79" s="34"/>
    </row>
    <row r="80" spans="3:15" x14ac:dyDescent="0.25">
      <c r="C80" s="34"/>
      <c r="D80" s="34"/>
      <c r="E80" s="34"/>
      <c r="F80" s="34"/>
      <c r="G80" s="34"/>
      <c r="H80" s="34"/>
      <c r="I80" s="34"/>
      <c r="J80" s="34"/>
      <c r="K80" s="34"/>
      <c r="L80" s="34"/>
      <c r="M80" s="34"/>
      <c r="N80" s="34"/>
      <c r="O80" s="34"/>
    </row>
    <row r="81" spans="3:15" x14ac:dyDescent="0.25">
      <c r="C81" s="34"/>
      <c r="D81" s="34"/>
      <c r="E81" s="34"/>
      <c r="F81" s="34"/>
      <c r="G81" s="34"/>
      <c r="H81" s="34"/>
      <c r="I81" s="34"/>
      <c r="J81" s="34"/>
      <c r="K81" s="34"/>
      <c r="L81" s="34"/>
      <c r="M81" s="34"/>
      <c r="N81" s="34"/>
      <c r="O81" s="34"/>
    </row>
    <row r="82" spans="3:15" x14ac:dyDescent="0.25">
      <c r="C82" s="34"/>
      <c r="D82" s="34"/>
      <c r="E82" s="34"/>
      <c r="F82" s="34"/>
      <c r="G82" s="34"/>
      <c r="H82" s="34"/>
      <c r="I82" s="34"/>
      <c r="J82" s="34"/>
      <c r="K82" s="34"/>
      <c r="L82" s="34"/>
      <c r="M82" s="34"/>
      <c r="N82" s="34"/>
      <c r="O82" s="34"/>
    </row>
    <row r="85" spans="3:15" ht="15" customHeight="1" x14ac:dyDescent="0.25">
      <c r="C85" s="46"/>
      <c r="D85" s="46"/>
      <c r="E85" s="46"/>
      <c r="F85" s="46"/>
      <c r="G85" s="46"/>
      <c r="H85" s="46"/>
      <c r="I85" s="47"/>
      <c r="J85" s="47"/>
      <c r="K85" s="47"/>
      <c r="L85" s="47"/>
      <c r="M85" s="47"/>
      <c r="N85" s="47"/>
      <c r="O85" s="47"/>
    </row>
    <row r="86" spans="3:15" ht="15" customHeight="1" x14ac:dyDescent="0.25">
      <c r="C86" s="75"/>
      <c r="D86" s="75"/>
      <c r="E86" s="75"/>
      <c r="F86" s="75"/>
      <c r="G86" s="75"/>
      <c r="H86" s="75"/>
      <c r="I86" s="75"/>
      <c r="J86" s="75"/>
      <c r="K86" s="75"/>
      <c r="L86" s="75"/>
      <c r="M86" s="75"/>
      <c r="N86" s="75"/>
      <c r="O86" s="75"/>
    </row>
    <row r="87" spans="3:15" x14ac:dyDescent="0.25">
      <c r="C87" s="29"/>
      <c r="D87" s="29"/>
      <c r="E87" s="29"/>
      <c r="F87" s="29"/>
      <c r="G87" s="29"/>
      <c r="H87" s="29"/>
      <c r="I87" s="30"/>
      <c r="J87" s="30"/>
      <c r="K87" s="30"/>
      <c r="L87" s="30"/>
      <c r="M87" s="30"/>
      <c r="N87" s="30"/>
      <c r="O87" s="30"/>
    </row>
    <row r="88" spans="3:15" ht="15.75" x14ac:dyDescent="0.25">
      <c r="C88" s="75" t="s">
        <v>144</v>
      </c>
      <c r="D88" s="75"/>
      <c r="E88" s="75"/>
      <c r="F88" s="75"/>
      <c r="G88" s="75"/>
      <c r="H88" s="75"/>
      <c r="I88" s="75"/>
      <c r="J88" s="75"/>
      <c r="K88" s="75"/>
      <c r="L88" s="75"/>
      <c r="M88" s="75"/>
      <c r="N88" s="75"/>
      <c r="O88" s="75"/>
    </row>
    <row r="89" spans="3:15" x14ac:dyDescent="0.25">
      <c r="C89" s="29"/>
      <c r="D89" s="29"/>
      <c r="E89" s="29"/>
      <c r="F89" s="29"/>
      <c r="G89" s="29"/>
      <c r="H89" s="29"/>
      <c r="I89" s="30"/>
      <c r="J89" s="30"/>
      <c r="K89" s="30"/>
      <c r="L89" s="30"/>
      <c r="M89" s="30"/>
      <c r="N89" s="30"/>
      <c r="O89" s="30"/>
    </row>
    <row r="90" spans="3:15" x14ac:dyDescent="0.25">
      <c r="C90" s="29"/>
      <c r="D90" s="29"/>
      <c r="E90" s="29"/>
      <c r="F90" s="29"/>
      <c r="G90" s="29"/>
      <c r="H90" s="29"/>
      <c r="I90" s="30"/>
      <c r="J90" s="30"/>
      <c r="K90" s="30"/>
      <c r="L90" s="30"/>
      <c r="M90" s="30"/>
      <c r="N90" s="30"/>
      <c r="O90" s="30"/>
    </row>
    <row r="91" spans="3:15" x14ac:dyDescent="0.25">
      <c r="C91" s="29"/>
      <c r="D91" s="29"/>
      <c r="E91" s="29"/>
      <c r="F91" s="29"/>
      <c r="G91" s="29"/>
      <c r="H91" s="29"/>
      <c r="I91" s="30"/>
      <c r="J91" s="30"/>
      <c r="K91" s="30"/>
      <c r="L91" s="30"/>
      <c r="M91" s="30"/>
      <c r="N91" s="30"/>
      <c r="O91" s="30"/>
    </row>
    <row r="92" spans="3:15" x14ac:dyDescent="0.25">
      <c r="C92" s="29"/>
      <c r="D92" s="29"/>
      <c r="E92" s="29"/>
      <c r="F92" s="29"/>
      <c r="G92" s="29"/>
      <c r="H92" s="29"/>
      <c r="I92" s="30"/>
      <c r="J92" s="30"/>
      <c r="K92" s="30"/>
      <c r="L92" s="30"/>
      <c r="M92" s="30"/>
      <c r="N92" s="30"/>
      <c r="O92" s="30"/>
    </row>
    <row r="93" spans="3:15" x14ac:dyDescent="0.25">
      <c r="C93" s="29"/>
      <c r="D93" s="29"/>
      <c r="E93" s="29"/>
      <c r="F93" s="29"/>
      <c r="G93" s="29"/>
      <c r="H93" s="29"/>
      <c r="I93" s="30"/>
      <c r="J93" s="30"/>
      <c r="K93" s="30"/>
      <c r="L93" s="30"/>
      <c r="M93" s="30"/>
      <c r="N93" s="30"/>
      <c r="O93" s="30"/>
    </row>
    <row r="94" spans="3:15" x14ac:dyDescent="0.25">
      <c r="C94" s="29"/>
      <c r="D94" s="29"/>
      <c r="E94" s="29"/>
      <c r="F94" s="29"/>
      <c r="G94" s="29"/>
      <c r="H94" s="29"/>
      <c r="I94" s="30"/>
      <c r="J94" s="30"/>
      <c r="K94" s="30"/>
      <c r="L94" s="30"/>
      <c r="M94" s="30"/>
      <c r="N94" s="30"/>
      <c r="O94" s="30"/>
    </row>
    <row r="95" spans="3:15" x14ac:dyDescent="0.25">
      <c r="C95" s="29"/>
      <c r="D95" s="29"/>
      <c r="E95" s="29"/>
      <c r="F95" s="29"/>
      <c r="G95" s="29"/>
      <c r="H95" s="29"/>
      <c r="I95" s="30"/>
      <c r="J95" s="30"/>
      <c r="K95" s="30"/>
      <c r="L95" s="30"/>
      <c r="M95" s="30"/>
      <c r="N95" s="30"/>
      <c r="O95" s="30"/>
    </row>
    <row r="96" spans="3:15" x14ac:dyDescent="0.25">
      <c r="C96" s="29"/>
      <c r="D96" s="29"/>
      <c r="E96" s="29"/>
      <c r="F96" s="29"/>
      <c r="G96" s="29"/>
      <c r="H96" s="29"/>
      <c r="I96" s="30"/>
      <c r="J96" s="30"/>
      <c r="K96" s="30"/>
      <c r="L96" s="30"/>
      <c r="M96" s="30"/>
      <c r="N96" s="30"/>
      <c r="O96" s="30"/>
    </row>
    <row r="97" spans="3:15" x14ac:dyDescent="0.25">
      <c r="C97" s="29"/>
      <c r="D97" s="29"/>
      <c r="E97" s="29"/>
      <c r="F97" s="29"/>
      <c r="G97" s="29"/>
      <c r="H97" s="29"/>
      <c r="I97" s="30"/>
      <c r="J97" s="30"/>
      <c r="K97" s="30"/>
      <c r="L97" s="30"/>
      <c r="M97" s="30"/>
      <c r="N97" s="30"/>
      <c r="O97" s="30"/>
    </row>
    <row r="98" spans="3:15" x14ac:dyDescent="0.25">
      <c r="C98" s="29"/>
      <c r="D98" s="29"/>
      <c r="E98" s="29"/>
      <c r="F98" s="29"/>
      <c r="G98" s="29"/>
      <c r="H98" s="29"/>
      <c r="I98" s="30"/>
      <c r="J98" s="30"/>
      <c r="K98" s="30"/>
      <c r="L98" s="30"/>
      <c r="M98" s="30"/>
      <c r="N98" s="30"/>
      <c r="O98" s="30"/>
    </row>
    <row r="99" spans="3:15" x14ac:dyDescent="0.25">
      <c r="C99" s="29"/>
      <c r="D99" s="29"/>
      <c r="E99" s="29"/>
      <c r="F99" s="29"/>
      <c r="G99" s="29"/>
      <c r="H99" s="29"/>
      <c r="I99" s="30"/>
      <c r="J99" s="30"/>
      <c r="K99" s="30"/>
      <c r="L99" s="30"/>
      <c r="M99" s="30"/>
      <c r="N99" s="30"/>
      <c r="O99" s="30"/>
    </row>
    <row r="100" spans="3:15" x14ac:dyDescent="0.25">
      <c r="C100" s="29"/>
      <c r="D100" s="29"/>
      <c r="E100" s="29"/>
      <c r="F100" s="29"/>
      <c r="G100" s="29"/>
      <c r="H100" s="29"/>
      <c r="I100" s="30"/>
      <c r="J100" s="30"/>
      <c r="K100" s="30"/>
      <c r="L100" s="30"/>
      <c r="M100" s="30"/>
      <c r="N100" s="30"/>
      <c r="O100" s="30"/>
    </row>
    <row r="101" spans="3:15" x14ac:dyDescent="0.25">
      <c r="C101" s="29"/>
      <c r="D101" s="29"/>
      <c r="E101" s="29"/>
      <c r="F101" s="29"/>
      <c r="G101" s="29"/>
      <c r="H101" s="29"/>
      <c r="I101" s="30"/>
      <c r="J101" s="30"/>
      <c r="K101" s="30"/>
      <c r="L101" s="30"/>
      <c r="M101" s="30"/>
      <c r="N101" s="30"/>
      <c r="O101" s="30"/>
    </row>
    <row r="102" spans="3:15" x14ac:dyDescent="0.25">
      <c r="C102" s="29"/>
      <c r="D102" s="29"/>
      <c r="E102" s="29"/>
      <c r="F102" s="29"/>
      <c r="G102" s="29"/>
      <c r="H102" s="29"/>
      <c r="I102" s="30"/>
      <c r="J102" s="30"/>
      <c r="K102" s="30"/>
      <c r="L102" s="30"/>
      <c r="M102" s="30"/>
      <c r="N102" s="30"/>
      <c r="O102" s="30"/>
    </row>
    <row r="103" spans="3:15" x14ac:dyDescent="0.25">
      <c r="C103" s="29"/>
      <c r="D103" s="29"/>
      <c r="E103" s="29"/>
      <c r="F103" s="29"/>
      <c r="G103" s="29"/>
      <c r="H103" s="29"/>
      <c r="I103" s="30"/>
      <c r="J103" s="30"/>
      <c r="K103" s="30"/>
      <c r="L103" s="30"/>
      <c r="M103" s="30"/>
      <c r="N103" s="30"/>
      <c r="O103" s="30"/>
    </row>
    <row r="104" spans="3:15" x14ac:dyDescent="0.25">
      <c r="C104" s="29"/>
      <c r="D104" s="29"/>
      <c r="E104" s="29"/>
      <c r="F104" s="29"/>
      <c r="G104" s="29"/>
      <c r="H104" s="29"/>
      <c r="I104" s="30"/>
      <c r="J104" s="30"/>
      <c r="K104" s="30"/>
      <c r="L104" s="30"/>
      <c r="M104" s="30"/>
      <c r="N104" s="30"/>
      <c r="O104" s="30"/>
    </row>
    <row r="105" spans="3:15" x14ac:dyDescent="0.25">
      <c r="C105" s="29"/>
      <c r="D105" s="29"/>
      <c r="E105" s="29"/>
      <c r="F105" s="29"/>
      <c r="G105" s="29"/>
      <c r="H105" s="29"/>
      <c r="I105" s="30"/>
      <c r="J105" s="30"/>
      <c r="K105" s="30"/>
      <c r="L105" s="30"/>
      <c r="M105" s="30"/>
      <c r="N105" s="30"/>
      <c r="O105" s="30"/>
    </row>
    <row r="106" spans="3:15" x14ac:dyDescent="0.25">
      <c r="C106" s="29"/>
      <c r="D106" s="29"/>
      <c r="E106" s="29"/>
      <c r="F106" s="29"/>
      <c r="G106" s="29"/>
      <c r="H106" s="29"/>
      <c r="I106" s="30"/>
      <c r="J106" s="30"/>
      <c r="K106" s="30"/>
      <c r="L106" s="30"/>
      <c r="M106" s="30"/>
      <c r="N106" s="30"/>
      <c r="O106" s="30"/>
    </row>
    <row r="107" spans="3:15" x14ac:dyDescent="0.25">
      <c r="C107" s="29"/>
      <c r="D107" s="29"/>
      <c r="E107" s="29"/>
      <c r="F107" s="29"/>
      <c r="G107" s="29"/>
      <c r="H107" s="29"/>
      <c r="I107" s="30"/>
      <c r="J107" s="30"/>
      <c r="K107" s="30"/>
      <c r="L107" s="30"/>
      <c r="M107" s="30"/>
      <c r="N107" s="30"/>
      <c r="O107" s="30"/>
    </row>
    <row r="108" spans="3:15" x14ac:dyDescent="0.25">
      <c r="C108" s="29"/>
      <c r="D108" s="29"/>
      <c r="E108" s="29"/>
      <c r="F108" s="29"/>
      <c r="G108" s="29"/>
      <c r="H108" s="29"/>
      <c r="I108" s="30"/>
      <c r="J108" s="30"/>
      <c r="K108" s="30"/>
      <c r="L108" s="30"/>
      <c r="M108" s="30"/>
      <c r="N108" s="30"/>
      <c r="O108" s="30"/>
    </row>
    <row r="109" spans="3:15" x14ac:dyDescent="0.25">
      <c r="C109" s="29"/>
      <c r="D109" s="29"/>
      <c r="E109" s="29"/>
      <c r="F109" s="29"/>
      <c r="G109" s="29"/>
      <c r="H109" s="29"/>
      <c r="I109" s="30"/>
      <c r="J109" s="30"/>
      <c r="K109" s="30"/>
      <c r="L109" s="30"/>
      <c r="M109" s="30"/>
      <c r="N109" s="30"/>
      <c r="O109" s="30"/>
    </row>
    <row r="110" spans="3:15" x14ac:dyDescent="0.25">
      <c r="C110" s="29"/>
      <c r="D110" s="29"/>
      <c r="E110" s="29"/>
      <c r="F110" s="29"/>
      <c r="G110" s="29"/>
      <c r="H110" s="29"/>
      <c r="I110" s="30"/>
      <c r="J110" s="30"/>
      <c r="K110" s="30"/>
      <c r="L110" s="30"/>
      <c r="M110" s="30"/>
      <c r="N110" s="30"/>
      <c r="O110" s="30"/>
    </row>
    <row r="111" spans="3:15" x14ac:dyDescent="0.25">
      <c r="C111" s="29"/>
      <c r="D111" s="29"/>
      <c r="E111" s="29"/>
      <c r="F111" s="29"/>
      <c r="G111" s="29"/>
      <c r="H111" s="29"/>
      <c r="I111" s="30"/>
      <c r="J111" s="30"/>
      <c r="K111" s="30"/>
      <c r="L111" s="30"/>
      <c r="M111" s="30"/>
      <c r="N111" s="30"/>
      <c r="O111" s="30"/>
    </row>
    <row r="112" spans="3:15" x14ac:dyDescent="0.25">
      <c r="C112" s="29"/>
      <c r="D112" s="29"/>
      <c r="E112" s="29"/>
      <c r="F112" s="29"/>
      <c r="G112" s="29"/>
      <c r="H112" s="29"/>
      <c r="I112" s="30"/>
      <c r="J112" s="30"/>
      <c r="K112" s="30"/>
      <c r="L112" s="30"/>
      <c r="M112" s="30"/>
      <c r="N112" s="30"/>
      <c r="O112" s="30"/>
    </row>
    <row r="113" spans="3:15" x14ac:dyDescent="0.25">
      <c r="C113" s="29"/>
      <c r="D113" s="29"/>
      <c r="E113" s="29"/>
      <c r="F113" s="29"/>
      <c r="G113" s="29"/>
      <c r="H113" s="29"/>
      <c r="I113" s="30"/>
      <c r="J113" s="30"/>
      <c r="K113" s="30"/>
      <c r="L113" s="30"/>
      <c r="M113" s="30"/>
      <c r="N113" s="30"/>
      <c r="O113" s="30"/>
    </row>
    <row r="114" spans="3:15" x14ac:dyDescent="0.25">
      <c r="C114" s="29"/>
      <c r="D114" s="29"/>
      <c r="E114" s="29"/>
      <c r="F114" s="29"/>
      <c r="G114" s="29"/>
      <c r="H114" s="29"/>
      <c r="I114" s="30"/>
      <c r="J114" s="30"/>
      <c r="K114" s="30"/>
      <c r="L114" s="30"/>
      <c r="M114" s="30"/>
      <c r="N114" s="30"/>
      <c r="O114" s="30"/>
    </row>
    <row r="115" spans="3:15" x14ac:dyDescent="0.25">
      <c r="C115" s="29"/>
      <c r="D115" s="29"/>
      <c r="E115" s="29"/>
      <c r="F115" s="29"/>
      <c r="G115" s="29"/>
      <c r="H115" s="29"/>
      <c r="I115" s="30"/>
      <c r="J115" s="30"/>
      <c r="K115" s="30"/>
      <c r="L115" s="30"/>
      <c r="M115" s="30"/>
      <c r="N115" s="30"/>
      <c r="O115" s="30"/>
    </row>
    <row r="116" spans="3:15" x14ac:dyDescent="0.25">
      <c r="C116" s="29"/>
      <c r="D116" s="29"/>
      <c r="E116" s="29"/>
      <c r="F116" s="29"/>
      <c r="G116" s="29"/>
      <c r="H116" s="29"/>
      <c r="I116" s="30"/>
      <c r="J116" s="30"/>
      <c r="K116" s="30"/>
      <c r="L116" s="30"/>
      <c r="M116" s="30"/>
      <c r="N116" s="30"/>
      <c r="O116" s="30"/>
    </row>
    <row r="117" spans="3:15" x14ac:dyDescent="0.25">
      <c r="C117" s="29"/>
      <c r="D117" s="29"/>
      <c r="E117" s="29"/>
      <c r="F117" s="29"/>
      <c r="G117" s="29"/>
      <c r="H117" s="29"/>
      <c r="I117" s="30"/>
      <c r="J117" s="30"/>
      <c r="K117" s="30"/>
      <c r="L117" s="30"/>
      <c r="M117" s="30"/>
      <c r="N117" s="30"/>
      <c r="O117" s="30"/>
    </row>
    <row r="118" spans="3:15" x14ac:dyDescent="0.25">
      <c r="C118" s="29"/>
      <c r="D118" s="29"/>
      <c r="E118" s="29"/>
      <c r="F118" s="29"/>
      <c r="G118" s="29"/>
      <c r="H118" s="29"/>
      <c r="I118" s="30"/>
      <c r="J118" s="30"/>
      <c r="K118" s="30"/>
      <c r="L118" s="30"/>
      <c r="M118" s="30"/>
      <c r="N118" s="30"/>
      <c r="O118" s="30"/>
    </row>
    <row r="119" spans="3:15" x14ac:dyDescent="0.25">
      <c r="C119" s="29"/>
      <c r="D119" s="29"/>
      <c r="E119" s="29"/>
      <c r="F119" s="29"/>
      <c r="G119" s="29"/>
      <c r="H119" s="29"/>
      <c r="I119" s="30"/>
      <c r="J119" s="30"/>
      <c r="K119" s="30"/>
      <c r="L119" s="30"/>
      <c r="M119" s="30"/>
      <c r="N119" s="30"/>
      <c r="O119" s="30"/>
    </row>
    <row r="120" spans="3:15" x14ac:dyDescent="0.25">
      <c r="C120" s="29"/>
      <c r="D120" s="29"/>
      <c r="E120" s="29"/>
      <c r="F120" s="29"/>
      <c r="G120" s="29"/>
      <c r="H120" s="29"/>
      <c r="I120" s="30"/>
      <c r="J120" s="30"/>
      <c r="K120" s="30"/>
      <c r="L120" s="30"/>
      <c r="M120" s="30"/>
      <c r="N120" s="30"/>
      <c r="O120" s="30"/>
    </row>
    <row r="121" spans="3:15" x14ac:dyDescent="0.25">
      <c r="C121" s="29"/>
      <c r="D121" s="29"/>
      <c r="E121" s="29"/>
      <c r="F121" s="29"/>
      <c r="G121" s="29"/>
      <c r="H121" s="29"/>
      <c r="I121" s="30"/>
      <c r="J121" s="30"/>
      <c r="K121" s="30"/>
      <c r="L121" s="30"/>
      <c r="M121" s="30"/>
      <c r="N121" s="30"/>
      <c r="O121" s="30"/>
    </row>
    <row r="122" spans="3:15" x14ac:dyDescent="0.25">
      <c r="C122" s="29"/>
      <c r="D122" s="29"/>
      <c r="E122" s="29"/>
      <c r="F122" s="29"/>
      <c r="G122" s="29"/>
      <c r="H122" s="29"/>
      <c r="I122" s="30"/>
      <c r="J122" s="30"/>
      <c r="K122" s="30"/>
      <c r="L122" s="30"/>
      <c r="M122" s="30"/>
      <c r="N122" s="30"/>
      <c r="O122" s="30"/>
    </row>
    <row r="123" spans="3:15" x14ac:dyDescent="0.25">
      <c r="C123" s="29"/>
      <c r="D123" s="29"/>
      <c r="E123" s="29"/>
      <c r="F123" s="29"/>
      <c r="G123" s="29"/>
      <c r="H123" s="29"/>
      <c r="I123" s="30"/>
      <c r="J123" s="30"/>
      <c r="K123" s="30"/>
      <c r="L123" s="30"/>
      <c r="M123" s="30"/>
      <c r="N123" s="30"/>
      <c r="O123" s="30"/>
    </row>
    <row r="124" spans="3:15" x14ac:dyDescent="0.25">
      <c r="C124" s="29"/>
      <c r="D124" s="29"/>
      <c r="E124" s="29"/>
      <c r="F124" s="29"/>
      <c r="G124" s="29"/>
      <c r="H124" s="29"/>
      <c r="I124" s="30"/>
      <c r="J124" s="30"/>
      <c r="K124" s="30"/>
      <c r="L124" s="30"/>
      <c r="M124" s="30"/>
      <c r="N124" s="30"/>
      <c r="O124" s="30"/>
    </row>
    <row r="125" spans="3:15" x14ac:dyDescent="0.25">
      <c r="C125" s="29"/>
      <c r="D125" s="29"/>
      <c r="E125" s="29"/>
      <c r="F125" s="29"/>
      <c r="G125" s="29"/>
      <c r="H125" s="29"/>
      <c r="I125" s="30"/>
      <c r="J125" s="30"/>
      <c r="K125" s="30"/>
      <c r="L125" s="30"/>
      <c r="M125" s="30"/>
      <c r="N125" s="30"/>
      <c r="O125" s="30"/>
    </row>
    <row r="126" spans="3:15" x14ac:dyDescent="0.25">
      <c r="C126" s="29"/>
      <c r="D126" s="29"/>
      <c r="E126" s="29"/>
      <c r="F126" s="29"/>
      <c r="G126" s="29"/>
      <c r="H126" s="29"/>
      <c r="I126" s="30"/>
      <c r="J126" s="30"/>
      <c r="K126" s="30"/>
      <c r="L126" s="30"/>
      <c r="M126" s="30"/>
      <c r="N126" s="30"/>
      <c r="O126" s="30"/>
    </row>
    <row r="127" spans="3:15" x14ac:dyDescent="0.25">
      <c r="C127" s="29"/>
      <c r="D127" s="29"/>
      <c r="E127" s="29"/>
      <c r="F127" s="29"/>
      <c r="G127" s="29"/>
      <c r="H127" s="29"/>
      <c r="I127" s="30"/>
      <c r="J127" s="30"/>
      <c r="K127" s="30"/>
      <c r="L127" s="30"/>
      <c r="M127" s="30"/>
      <c r="N127" s="30"/>
      <c r="O127" s="30"/>
    </row>
    <row r="128" spans="3:15" x14ac:dyDescent="0.25">
      <c r="C128" s="29"/>
      <c r="D128" s="29"/>
      <c r="E128" s="29"/>
      <c r="F128" s="29"/>
      <c r="G128" s="29"/>
      <c r="H128" s="29"/>
      <c r="I128" s="30"/>
      <c r="J128" s="30"/>
      <c r="K128" s="30"/>
      <c r="L128" s="30"/>
      <c r="M128" s="30"/>
      <c r="N128" s="30"/>
      <c r="O128" s="30"/>
    </row>
    <row r="129" spans="3:15" x14ac:dyDescent="0.25">
      <c r="C129" s="29"/>
      <c r="D129" s="29"/>
      <c r="E129" s="29"/>
      <c r="F129" s="29"/>
      <c r="G129" s="29"/>
      <c r="H129" s="29"/>
      <c r="I129" s="30"/>
      <c r="J129" s="30"/>
      <c r="K129" s="30"/>
      <c r="L129" s="30"/>
      <c r="M129" s="30"/>
      <c r="N129" s="30"/>
      <c r="O129" s="30"/>
    </row>
    <row r="130" spans="3:15" x14ac:dyDescent="0.25">
      <c r="C130" s="29"/>
      <c r="D130" s="29"/>
      <c r="E130" s="29"/>
      <c r="F130" s="29"/>
      <c r="G130" s="29"/>
      <c r="H130" s="29"/>
      <c r="I130" s="30"/>
      <c r="J130" s="30"/>
      <c r="K130" s="30"/>
      <c r="L130" s="30"/>
      <c r="M130" s="30"/>
      <c r="N130" s="30"/>
      <c r="O130" s="30"/>
    </row>
    <row r="131" spans="3:15" x14ac:dyDescent="0.25">
      <c r="C131" s="29"/>
      <c r="D131" s="29"/>
      <c r="E131" s="29"/>
      <c r="F131" s="29"/>
      <c r="G131" s="29"/>
      <c r="H131" s="29"/>
      <c r="I131" s="30"/>
      <c r="J131" s="30"/>
      <c r="K131" s="30"/>
      <c r="L131" s="30"/>
      <c r="M131" s="30"/>
      <c r="N131" s="30"/>
      <c r="O131" s="30"/>
    </row>
    <row r="132" spans="3:15" x14ac:dyDescent="0.25">
      <c r="C132" s="29"/>
      <c r="D132" s="29"/>
      <c r="E132" s="29"/>
      <c r="F132" s="29"/>
      <c r="G132" s="29"/>
      <c r="H132" s="29"/>
      <c r="I132" s="30"/>
      <c r="J132" s="30"/>
      <c r="K132" s="30"/>
      <c r="L132" s="30"/>
      <c r="M132" s="30"/>
      <c r="N132" s="30"/>
      <c r="O132" s="30"/>
    </row>
    <row r="133" spans="3:15" x14ac:dyDescent="0.25">
      <c r="C133" s="29"/>
      <c r="D133" s="29"/>
      <c r="E133" s="29"/>
      <c r="F133" s="29"/>
      <c r="G133" s="29"/>
      <c r="H133" s="29"/>
      <c r="I133" s="30"/>
      <c r="J133" s="30"/>
      <c r="K133" s="30"/>
      <c r="L133" s="30"/>
      <c r="M133" s="30"/>
      <c r="N133" s="30"/>
      <c r="O133" s="30"/>
    </row>
    <row r="134" spans="3:15" x14ac:dyDescent="0.25">
      <c r="C134" s="29"/>
      <c r="D134" s="29"/>
      <c r="E134" s="29"/>
      <c r="F134" s="29"/>
      <c r="G134" s="29"/>
      <c r="H134" s="29"/>
      <c r="I134" s="30"/>
      <c r="J134" s="30"/>
      <c r="K134" s="30"/>
      <c r="L134" s="30"/>
      <c r="M134" s="30"/>
      <c r="N134" s="30"/>
      <c r="O134" s="30"/>
    </row>
    <row r="135" spans="3:15" x14ac:dyDescent="0.25">
      <c r="C135" s="29"/>
      <c r="D135" s="29"/>
      <c r="E135" s="29"/>
      <c r="F135" s="29"/>
      <c r="G135" s="29"/>
      <c r="H135" s="29"/>
      <c r="I135" s="30"/>
      <c r="J135" s="30"/>
      <c r="K135" s="30"/>
      <c r="L135" s="30"/>
      <c r="M135" s="30"/>
      <c r="N135" s="30"/>
      <c r="O135" s="30"/>
    </row>
    <row r="136" spans="3:15" x14ac:dyDescent="0.25">
      <c r="C136" s="29"/>
      <c r="D136" s="29"/>
      <c r="E136" s="29"/>
      <c r="F136" s="29"/>
      <c r="G136" s="29"/>
      <c r="H136" s="29"/>
      <c r="I136" s="30"/>
      <c r="J136" s="30"/>
      <c r="K136" s="30"/>
      <c r="L136" s="30"/>
      <c r="M136" s="30"/>
      <c r="N136" s="30"/>
      <c r="O136" s="30"/>
    </row>
    <row r="137" spans="3:15" x14ac:dyDescent="0.25">
      <c r="C137" s="29"/>
      <c r="D137" s="29"/>
      <c r="E137" s="29"/>
      <c r="F137" s="29"/>
      <c r="G137" s="29"/>
      <c r="H137" s="29"/>
      <c r="I137" s="30"/>
      <c r="J137" s="30"/>
      <c r="K137" s="30"/>
      <c r="L137" s="30"/>
      <c r="M137" s="30"/>
      <c r="N137" s="30"/>
      <c r="O137" s="30"/>
    </row>
    <row r="138" spans="3:15" x14ac:dyDescent="0.25">
      <c r="C138" s="29"/>
      <c r="D138" s="29"/>
      <c r="E138" s="29"/>
      <c r="F138" s="29"/>
      <c r="G138" s="29"/>
      <c r="H138" s="29"/>
      <c r="I138" s="30"/>
      <c r="J138" s="30"/>
      <c r="K138" s="30"/>
      <c r="L138" s="30"/>
      <c r="M138" s="30"/>
      <c r="N138" s="30"/>
      <c r="O138" s="30"/>
    </row>
    <row r="139" spans="3:15" x14ac:dyDescent="0.25">
      <c r="C139" s="29"/>
      <c r="D139" s="29"/>
      <c r="E139" s="29"/>
      <c r="F139" s="29"/>
      <c r="G139" s="29"/>
      <c r="H139" s="29"/>
      <c r="I139" s="30"/>
      <c r="J139" s="30"/>
      <c r="K139" s="30"/>
      <c r="L139" s="30"/>
      <c r="M139" s="30"/>
      <c r="N139" s="30"/>
      <c r="O139" s="30"/>
    </row>
    <row r="140" spans="3:15" x14ac:dyDescent="0.25">
      <c r="C140" s="29"/>
      <c r="D140" s="29"/>
      <c r="E140" s="29"/>
      <c r="F140" s="29"/>
      <c r="G140" s="29"/>
      <c r="H140" s="29"/>
      <c r="I140" s="30"/>
      <c r="J140" s="30"/>
      <c r="K140" s="30"/>
      <c r="L140" s="30"/>
      <c r="M140" s="30"/>
      <c r="N140" s="30"/>
      <c r="O140" s="30"/>
    </row>
    <row r="141" spans="3:15" x14ac:dyDescent="0.25">
      <c r="C141" s="29"/>
      <c r="D141" s="29"/>
      <c r="E141" s="29"/>
      <c r="F141" s="29"/>
      <c r="G141" s="29"/>
      <c r="H141" s="29"/>
      <c r="I141" s="30"/>
      <c r="J141" s="30"/>
      <c r="K141" s="30"/>
      <c r="L141" s="30"/>
      <c r="M141" s="30"/>
      <c r="N141" s="30"/>
      <c r="O141" s="30"/>
    </row>
    <row r="142" spans="3:15" x14ac:dyDescent="0.25">
      <c r="C142" s="29"/>
      <c r="D142" s="29"/>
      <c r="E142" s="29"/>
      <c r="F142" s="29"/>
      <c r="G142" s="29"/>
      <c r="H142" s="29"/>
      <c r="I142" s="30"/>
      <c r="J142" s="30"/>
      <c r="K142" s="30"/>
      <c r="L142" s="30"/>
      <c r="M142" s="30"/>
      <c r="N142" s="30"/>
      <c r="O142" s="30"/>
    </row>
    <row r="143" spans="3:15" x14ac:dyDescent="0.25">
      <c r="C143" s="29"/>
      <c r="D143" s="29"/>
      <c r="E143" s="29"/>
      <c r="F143" s="29"/>
      <c r="G143" s="29"/>
      <c r="H143" s="29"/>
      <c r="I143" s="30"/>
      <c r="J143" s="30"/>
      <c r="K143" s="30"/>
      <c r="L143" s="30"/>
      <c r="M143" s="30"/>
      <c r="N143" s="30"/>
      <c r="O143" s="30"/>
    </row>
    <row r="144" spans="3:15" x14ac:dyDescent="0.25">
      <c r="C144" s="29"/>
      <c r="D144" s="29"/>
      <c r="E144" s="29"/>
      <c r="F144" s="29"/>
      <c r="G144" s="29"/>
      <c r="H144" s="29"/>
      <c r="I144" s="30"/>
      <c r="J144" s="30"/>
      <c r="K144" s="30"/>
      <c r="L144" s="30"/>
      <c r="M144" s="30"/>
      <c r="N144" s="30"/>
      <c r="O144" s="30"/>
    </row>
    <row r="145" spans="3:15" x14ac:dyDescent="0.25">
      <c r="C145" s="29"/>
      <c r="D145" s="29"/>
      <c r="E145" s="29"/>
      <c r="F145" s="29"/>
      <c r="G145" s="29"/>
      <c r="H145" s="29"/>
      <c r="I145" s="30"/>
      <c r="J145" s="30"/>
      <c r="K145" s="30"/>
      <c r="L145" s="30"/>
      <c r="M145" s="30"/>
      <c r="N145" s="30"/>
      <c r="O145" s="30"/>
    </row>
    <row r="146" spans="3:15" x14ac:dyDescent="0.25">
      <c r="C146" s="29"/>
      <c r="D146" s="29"/>
      <c r="E146" s="29"/>
      <c r="F146" s="29"/>
      <c r="G146" s="29"/>
      <c r="H146" s="29"/>
      <c r="I146" s="30"/>
      <c r="J146" s="30"/>
      <c r="K146" s="30"/>
      <c r="L146" s="30"/>
      <c r="M146" s="30"/>
      <c r="N146" s="30"/>
      <c r="O146" s="30"/>
    </row>
    <row r="147" spans="3:15" x14ac:dyDescent="0.25">
      <c r="C147" s="29"/>
      <c r="D147" s="29"/>
      <c r="E147" s="29"/>
      <c r="F147" s="29"/>
      <c r="G147" s="29"/>
      <c r="H147" s="29"/>
      <c r="I147" s="30"/>
      <c r="J147" s="30"/>
      <c r="K147" s="30"/>
      <c r="L147" s="30"/>
      <c r="M147" s="30"/>
      <c r="N147" s="30"/>
      <c r="O147" s="30"/>
    </row>
    <row r="148" spans="3:15" x14ac:dyDescent="0.25">
      <c r="C148" s="46"/>
      <c r="D148" s="46"/>
      <c r="E148" s="46"/>
      <c r="F148" s="46"/>
      <c r="G148" s="46"/>
      <c r="H148" s="46"/>
      <c r="I148" s="47"/>
      <c r="J148" s="47"/>
      <c r="K148" s="47"/>
      <c r="L148" s="47"/>
      <c r="M148" s="47"/>
      <c r="N148" s="47"/>
      <c r="O148" s="47"/>
    </row>
    <row r="149" spans="3:15" x14ac:dyDescent="0.25">
      <c r="C149" s="46"/>
      <c r="D149" s="46"/>
      <c r="E149" s="46"/>
      <c r="F149" s="46"/>
      <c r="G149" s="46"/>
      <c r="H149" s="46"/>
      <c r="I149" s="47"/>
      <c r="J149" s="47"/>
      <c r="K149" s="47"/>
      <c r="L149" s="47"/>
      <c r="M149" s="47"/>
      <c r="N149" s="47"/>
      <c r="O149" s="47"/>
    </row>
    <row r="150" spans="3:15" x14ac:dyDescent="0.25">
      <c r="C150" s="46"/>
      <c r="D150" s="46"/>
      <c r="E150" s="46"/>
      <c r="F150" s="46"/>
      <c r="G150" s="46"/>
      <c r="H150" s="46"/>
      <c r="I150" s="47"/>
      <c r="J150" s="47"/>
      <c r="K150" s="47"/>
      <c r="L150" s="47"/>
      <c r="M150" s="47"/>
      <c r="N150" s="47"/>
      <c r="O150" s="47"/>
    </row>
    <row r="151" spans="3:15" x14ac:dyDescent="0.25">
      <c r="C151" s="46"/>
      <c r="D151" s="46"/>
      <c r="E151" s="46"/>
      <c r="F151" s="46"/>
      <c r="G151" s="46"/>
      <c r="H151" s="46"/>
      <c r="I151" s="47"/>
      <c r="J151" s="47"/>
      <c r="K151" s="47"/>
      <c r="L151" s="47"/>
      <c r="M151" s="47"/>
      <c r="N151" s="47"/>
      <c r="O151" s="47"/>
    </row>
    <row r="152" spans="3:15" x14ac:dyDescent="0.25">
      <c r="C152" s="46"/>
      <c r="D152" s="46"/>
      <c r="E152" s="46"/>
      <c r="F152" s="46"/>
      <c r="G152" s="46"/>
      <c r="H152" s="46"/>
      <c r="I152" s="47"/>
      <c r="J152" s="47"/>
      <c r="K152" s="47"/>
      <c r="L152" s="47"/>
      <c r="M152" s="47"/>
      <c r="N152" s="47"/>
      <c r="O152" s="47"/>
    </row>
    <row r="153" spans="3:15" x14ac:dyDescent="0.25">
      <c r="C153" s="46"/>
      <c r="D153" s="46"/>
      <c r="E153" s="46"/>
      <c r="F153" s="46"/>
      <c r="G153" s="46"/>
      <c r="H153" s="46"/>
      <c r="I153" s="47"/>
      <c r="J153" s="47"/>
      <c r="K153" s="47"/>
      <c r="L153" s="47"/>
      <c r="M153" s="47"/>
      <c r="N153" s="47"/>
      <c r="O153" s="47"/>
    </row>
    <row r="154" spans="3:15" x14ac:dyDescent="0.25">
      <c r="C154" s="46"/>
      <c r="D154" s="46"/>
      <c r="E154" s="46"/>
      <c r="F154" s="46"/>
      <c r="G154" s="46"/>
      <c r="H154" s="46"/>
      <c r="I154" s="47"/>
      <c r="J154" s="47"/>
      <c r="K154" s="47"/>
      <c r="L154" s="47"/>
      <c r="M154" s="47"/>
      <c r="N154" s="47"/>
      <c r="O154" s="47"/>
    </row>
    <row r="155" spans="3:15" x14ac:dyDescent="0.25">
      <c r="C155" s="46"/>
      <c r="D155" s="46"/>
      <c r="E155" s="46"/>
      <c r="F155" s="46"/>
      <c r="G155" s="46"/>
      <c r="H155" s="46"/>
      <c r="I155" s="47"/>
      <c r="J155" s="47"/>
      <c r="K155" s="47"/>
      <c r="L155" s="47"/>
      <c r="M155" s="47"/>
      <c r="N155" s="47"/>
      <c r="O155" s="47"/>
    </row>
    <row r="156" spans="3:15" x14ac:dyDescent="0.25">
      <c r="C156" s="46"/>
      <c r="D156" s="46"/>
      <c r="E156" s="46"/>
      <c r="F156" s="46"/>
      <c r="G156" s="46"/>
      <c r="H156" s="46"/>
      <c r="I156" s="47"/>
      <c r="J156" s="47"/>
      <c r="K156" s="47"/>
      <c r="L156" s="47"/>
      <c r="M156" s="47"/>
      <c r="N156" s="47"/>
      <c r="O156" s="47"/>
    </row>
    <row r="157" spans="3:15" x14ac:dyDescent="0.25">
      <c r="C157" s="46"/>
      <c r="D157" s="46"/>
      <c r="E157" s="46"/>
      <c r="F157" s="46"/>
      <c r="G157" s="46"/>
      <c r="H157" s="46"/>
      <c r="I157" s="47"/>
      <c r="J157" s="47"/>
      <c r="K157" s="47"/>
      <c r="L157" s="47"/>
      <c r="M157" s="47"/>
      <c r="N157" s="47"/>
      <c r="O157" s="47"/>
    </row>
    <row r="158" spans="3:15" x14ac:dyDescent="0.25">
      <c r="C158" s="46"/>
      <c r="D158" s="46"/>
      <c r="E158" s="46"/>
      <c r="F158" s="46"/>
      <c r="G158" s="46"/>
      <c r="H158" s="46"/>
      <c r="I158" s="47"/>
      <c r="J158" s="47"/>
      <c r="K158" s="47"/>
      <c r="L158" s="47"/>
      <c r="M158" s="47"/>
      <c r="N158" s="47"/>
      <c r="O158" s="47"/>
    </row>
    <row r="159" spans="3:15" x14ac:dyDescent="0.25">
      <c r="C159" s="46"/>
      <c r="D159" s="46"/>
      <c r="E159" s="46"/>
      <c r="F159" s="46"/>
      <c r="G159" s="46"/>
      <c r="H159" s="46"/>
      <c r="I159" s="47"/>
      <c r="J159" s="47"/>
      <c r="K159" s="47"/>
      <c r="L159" s="47"/>
      <c r="M159" s="47"/>
      <c r="N159" s="47"/>
      <c r="O159" s="47"/>
    </row>
    <row r="160" spans="3:15" x14ac:dyDescent="0.25">
      <c r="C160" s="46"/>
      <c r="D160" s="46"/>
      <c r="E160" s="46"/>
      <c r="F160" s="46"/>
      <c r="G160" s="46"/>
      <c r="H160" s="46"/>
      <c r="I160" s="47"/>
      <c r="J160" s="47"/>
      <c r="K160" s="47"/>
      <c r="L160" s="47"/>
      <c r="M160" s="47"/>
      <c r="N160" s="47"/>
      <c r="O160" s="47"/>
    </row>
    <row r="161" spans="3:15" x14ac:dyDescent="0.25">
      <c r="C161" s="46"/>
      <c r="D161" s="46"/>
      <c r="E161" s="46"/>
      <c r="F161" s="46"/>
      <c r="G161" s="46"/>
      <c r="H161" s="46"/>
      <c r="I161" s="47"/>
      <c r="J161" s="47"/>
      <c r="K161" s="47"/>
      <c r="L161" s="47"/>
      <c r="M161" s="47"/>
      <c r="N161" s="47"/>
      <c r="O161" s="47"/>
    </row>
    <row r="162" spans="3:15" x14ac:dyDescent="0.25">
      <c r="C162" s="46"/>
      <c r="D162" s="46"/>
      <c r="E162" s="46"/>
      <c r="F162" s="46"/>
      <c r="G162" s="46"/>
      <c r="H162" s="46"/>
      <c r="I162" s="47"/>
      <c r="J162" s="47"/>
      <c r="K162" s="47"/>
      <c r="L162" s="47"/>
      <c r="M162" s="47"/>
      <c r="N162" s="47"/>
      <c r="O162" s="47"/>
    </row>
    <row r="163" spans="3:15" x14ac:dyDescent="0.25">
      <c r="C163" s="46"/>
      <c r="D163" s="46"/>
      <c r="E163" s="46"/>
      <c r="F163" s="46"/>
      <c r="G163" s="46"/>
      <c r="H163" s="46"/>
      <c r="I163" s="47"/>
      <c r="J163" s="47"/>
      <c r="K163" s="47"/>
      <c r="L163" s="47"/>
      <c r="M163" s="47"/>
      <c r="N163" s="47"/>
      <c r="O163" s="47"/>
    </row>
    <row r="164" spans="3:15" x14ac:dyDescent="0.25">
      <c r="C164" s="46"/>
      <c r="D164" s="46"/>
      <c r="E164" s="46"/>
      <c r="F164" s="46"/>
      <c r="G164" s="46"/>
      <c r="H164" s="46"/>
      <c r="I164" s="47"/>
      <c r="J164" s="47"/>
      <c r="K164" s="47"/>
      <c r="L164" s="47"/>
      <c r="M164" s="47"/>
      <c r="N164" s="47"/>
      <c r="O164" s="47"/>
    </row>
    <row r="165" spans="3:15" x14ac:dyDescent="0.25">
      <c r="C165" s="46"/>
      <c r="D165" s="46"/>
      <c r="E165" s="46"/>
      <c r="F165" s="46"/>
      <c r="G165" s="46"/>
      <c r="H165" s="46"/>
      <c r="I165" s="47"/>
      <c r="J165" s="47"/>
      <c r="K165" s="47"/>
      <c r="L165" s="47"/>
      <c r="M165" s="47"/>
      <c r="N165" s="47"/>
      <c r="O165" s="47"/>
    </row>
    <row r="166" spans="3:15" x14ac:dyDescent="0.25">
      <c r="C166" s="46"/>
      <c r="D166" s="46"/>
      <c r="E166" s="46"/>
      <c r="F166" s="46"/>
      <c r="G166" s="46"/>
      <c r="H166" s="46"/>
      <c r="I166" s="47"/>
      <c r="J166" s="47"/>
      <c r="K166" s="47"/>
      <c r="L166" s="47"/>
      <c r="M166" s="47"/>
      <c r="N166" s="47"/>
      <c r="O166" s="47"/>
    </row>
    <row r="167" spans="3:15" x14ac:dyDescent="0.25">
      <c r="C167" s="46"/>
      <c r="D167" s="46"/>
      <c r="E167" s="46"/>
      <c r="F167" s="46"/>
      <c r="G167" s="46"/>
      <c r="H167" s="46"/>
      <c r="I167" s="47"/>
      <c r="J167" s="47"/>
      <c r="K167" s="47"/>
      <c r="L167" s="47"/>
      <c r="M167" s="47"/>
      <c r="N167" s="47"/>
      <c r="O167" s="47"/>
    </row>
    <row r="168" spans="3:15" x14ac:dyDescent="0.25">
      <c r="C168" s="46"/>
      <c r="D168" s="46"/>
      <c r="E168" s="46"/>
      <c r="F168" s="46"/>
      <c r="G168" s="46"/>
      <c r="H168" s="46"/>
      <c r="I168" s="47"/>
      <c r="J168" s="47"/>
      <c r="K168" s="47"/>
      <c r="L168" s="47"/>
      <c r="M168" s="47"/>
      <c r="N168" s="47"/>
      <c r="O168" s="47"/>
    </row>
    <row r="169" spans="3:15" x14ac:dyDescent="0.25">
      <c r="C169" s="46"/>
      <c r="D169" s="46"/>
      <c r="E169" s="46"/>
      <c r="F169" s="46"/>
      <c r="G169" s="46"/>
      <c r="H169" s="46"/>
      <c r="I169" s="47"/>
      <c r="J169" s="47"/>
      <c r="K169" s="47"/>
      <c r="L169" s="47"/>
      <c r="M169" s="47"/>
      <c r="N169" s="47"/>
      <c r="O169" s="47"/>
    </row>
    <row r="170" spans="3:15" x14ac:dyDescent="0.25">
      <c r="C170" s="46"/>
      <c r="D170" s="46"/>
      <c r="E170" s="46"/>
      <c r="F170" s="46"/>
      <c r="G170" s="46"/>
      <c r="H170" s="46"/>
      <c r="I170" s="47"/>
      <c r="J170" s="47"/>
      <c r="K170" s="47"/>
      <c r="L170" s="47"/>
      <c r="M170" s="47"/>
      <c r="N170" s="47"/>
      <c r="O170" s="47"/>
    </row>
    <row r="171" spans="3:15" x14ac:dyDescent="0.25">
      <c r="C171" s="46"/>
      <c r="D171" s="46"/>
      <c r="E171" s="46"/>
      <c r="F171" s="46"/>
      <c r="G171" s="46"/>
      <c r="H171" s="46"/>
      <c r="I171" s="47"/>
      <c r="J171" s="47"/>
      <c r="K171" s="47"/>
      <c r="L171" s="47"/>
      <c r="M171" s="47"/>
      <c r="N171" s="47"/>
      <c r="O171" s="47"/>
    </row>
    <row r="172" spans="3:15" x14ac:dyDescent="0.25">
      <c r="C172" s="46"/>
      <c r="D172" s="46"/>
      <c r="E172" s="46"/>
      <c r="F172" s="46"/>
      <c r="G172" s="46"/>
      <c r="H172" s="46"/>
      <c r="I172" s="47"/>
      <c r="J172" s="47"/>
      <c r="K172" s="47"/>
      <c r="L172" s="47"/>
      <c r="M172" s="47"/>
      <c r="N172" s="47"/>
      <c r="O172" s="47"/>
    </row>
    <row r="173" spans="3:15" x14ac:dyDescent="0.25">
      <c r="C173" s="46"/>
      <c r="D173" s="46"/>
      <c r="E173" s="46"/>
      <c r="F173" s="46"/>
      <c r="G173" s="46"/>
      <c r="H173" s="46"/>
      <c r="I173" s="47"/>
      <c r="J173" s="47"/>
      <c r="K173" s="47"/>
      <c r="L173" s="47"/>
      <c r="M173" s="47"/>
      <c r="N173" s="47"/>
      <c r="O173" s="47"/>
    </row>
    <row r="174" spans="3:15" x14ac:dyDescent="0.25">
      <c r="C174" s="46"/>
      <c r="D174" s="46"/>
      <c r="E174" s="46"/>
      <c r="F174" s="46"/>
      <c r="G174" s="46"/>
      <c r="H174" s="46"/>
      <c r="I174" s="47"/>
      <c r="J174" s="47"/>
      <c r="K174" s="47"/>
      <c r="L174" s="47"/>
      <c r="M174" s="47"/>
      <c r="N174" s="47"/>
      <c r="O174" s="47"/>
    </row>
    <row r="175" spans="3:15" x14ac:dyDescent="0.25">
      <c r="C175" s="46"/>
      <c r="D175" s="46"/>
      <c r="E175" s="46"/>
      <c r="F175" s="46"/>
      <c r="G175" s="46"/>
      <c r="H175" s="46"/>
      <c r="I175" s="47"/>
      <c r="J175" s="47"/>
      <c r="K175" s="47"/>
      <c r="L175" s="47"/>
      <c r="M175" s="47"/>
      <c r="N175" s="47"/>
      <c r="O175" s="47"/>
    </row>
    <row r="176" spans="3:15" x14ac:dyDescent="0.25">
      <c r="C176" s="46"/>
      <c r="D176" s="46"/>
      <c r="E176" s="46"/>
      <c r="F176" s="46"/>
      <c r="G176" s="46"/>
      <c r="H176" s="46"/>
      <c r="I176" s="47"/>
      <c r="J176" s="47"/>
      <c r="K176" s="47"/>
      <c r="L176" s="47"/>
      <c r="M176" s="47"/>
      <c r="N176" s="47"/>
      <c r="O176" s="47"/>
    </row>
    <row r="177" spans="3:15" x14ac:dyDescent="0.25">
      <c r="C177" s="46"/>
      <c r="D177" s="46"/>
      <c r="E177" s="46"/>
      <c r="F177" s="46"/>
      <c r="G177" s="46"/>
      <c r="H177" s="46"/>
      <c r="I177" s="47"/>
      <c r="J177" s="47"/>
      <c r="K177" s="47"/>
      <c r="L177" s="47"/>
      <c r="M177" s="47"/>
      <c r="N177" s="47"/>
      <c r="O177" s="47"/>
    </row>
    <row r="178" spans="3:15" x14ac:dyDescent="0.25">
      <c r="C178" s="46"/>
      <c r="D178" s="46"/>
      <c r="E178" s="46"/>
      <c r="F178" s="46"/>
      <c r="G178" s="46"/>
      <c r="H178" s="46"/>
      <c r="I178" s="47"/>
      <c r="J178" s="47"/>
      <c r="K178" s="47"/>
      <c r="L178" s="47"/>
      <c r="M178" s="47"/>
      <c r="N178" s="47"/>
      <c r="O178" s="47"/>
    </row>
    <row r="179" spans="3:15" x14ac:dyDescent="0.25">
      <c r="C179" s="46"/>
      <c r="D179" s="46"/>
      <c r="E179" s="46"/>
      <c r="F179" s="46"/>
      <c r="G179" s="46"/>
      <c r="H179" s="46"/>
      <c r="I179" s="47"/>
      <c r="J179" s="47"/>
      <c r="K179" s="47"/>
      <c r="L179" s="47"/>
      <c r="M179" s="47"/>
      <c r="N179" s="47"/>
      <c r="O179" s="47"/>
    </row>
    <row r="180" spans="3:15" x14ac:dyDescent="0.25">
      <c r="C180" s="46"/>
      <c r="D180" s="46"/>
      <c r="E180" s="46"/>
      <c r="F180" s="46"/>
      <c r="G180" s="46"/>
      <c r="H180" s="46"/>
      <c r="I180" s="47"/>
      <c r="J180" s="47"/>
      <c r="K180" s="47"/>
      <c r="L180" s="47"/>
      <c r="M180" s="47"/>
      <c r="N180" s="47"/>
      <c r="O180" s="47"/>
    </row>
    <row r="181" spans="3:15" x14ac:dyDescent="0.25">
      <c r="C181" s="46"/>
      <c r="D181" s="46"/>
      <c r="E181" s="46"/>
      <c r="F181" s="46"/>
      <c r="G181" s="46"/>
      <c r="H181" s="46"/>
      <c r="I181" s="47"/>
      <c r="J181" s="47"/>
      <c r="K181" s="47"/>
      <c r="L181" s="47"/>
      <c r="M181" s="47"/>
      <c r="N181" s="47"/>
      <c r="O181" s="47"/>
    </row>
    <row r="182" spans="3:15" x14ac:dyDescent="0.25">
      <c r="C182" s="46"/>
      <c r="D182" s="46"/>
      <c r="E182" s="46"/>
      <c r="F182" s="46"/>
      <c r="G182" s="46"/>
      <c r="H182" s="46"/>
      <c r="I182" s="47"/>
      <c r="J182" s="47"/>
      <c r="K182" s="47"/>
      <c r="L182" s="47"/>
      <c r="M182" s="47"/>
      <c r="N182" s="47"/>
      <c r="O182" s="47"/>
    </row>
    <row r="183" spans="3:15" x14ac:dyDescent="0.25">
      <c r="C183" s="46"/>
      <c r="D183" s="46"/>
      <c r="E183" s="46"/>
      <c r="F183" s="46"/>
      <c r="G183" s="46"/>
      <c r="H183" s="46"/>
      <c r="I183" s="47"/>
      <c r="J183" s="47"/>
      <c r="K183" s="47"/>
      <c r="L183" s="47"/>
      <c r="M183" s="47"/>
      <c r="N183" s="47"/>
      <c r="O183" s="47"/>
    </row>
    <row r="184" spans="3:15" x14ac:dyDescent="0.25">
      <c r="C184" s="46"/>
      <c r="D184" s="46"/>
      <c r="E184" s="46"/>
      <c r="F184" s="46"/>
      <c r="G184" s="46"/>
      <c r="H184" s="46"/>
      <c r="I184" s="47"/>
      <c r="J184" s="47"/>
      <c r="K184" s="47"/>
      <c r="L184" s="47"/>
      <c r="M184" s="47"/>
      <c r="N184" s="47"/>
      <c r="O184" s="47"/>
    </row>
    <row r="185" spans="3:15" x14ac:dyDescent="0.25">
      <c r="C185" s="46"/>
      <c r="D185" s="46"/>
      <c r="E185" s="46"/>
      <c r="F185" s="46"/>
      <c r="G185" s="46"/>
      <c r="H185" s="46"/>
      <c r="I185" s="47"/>
      <c r="J185" s="47"/>
      <c r="K185" s="47"/>
      <c r="L185" s="47"/>
      <c r="M185" s="47"/>
      <c r="N185" s="47"/>
      <c r="O185" s="47"/>
    </row>
    <row r="186" spans="3:15" x14ac:dyDescent="0.25">
      <c r="C186" s="46"/>
      <c r="D186" s="46"/>
      <c r="E186" s="46"/>
      <c r="F186" s="46"/>
      <c r="G186" s="46"/>
      <c r="H186" s="46"/>
      <c r="I186" s="47"/>
      <c r="J186" s="47"/>
      <c r="K186" s="47"/>
      <c r="L186" s="47"/>
      <c r="M186" s="47"/>
      <c r="N186" s="47"/>
      <c r="O186" s="47"/>
    </row>
    <row r="187" spans="3:15" x14ac:dyDescent="0.25">
      <c r="C187" s="46"/>
      <c r="D187" s="46"/>
      <c r="E187" s="46"/>
      <c r="F187" s="46"/>
      <c r="G187" s="46"/>
      <c r="H187" s="46"/>
      <c r="I187" s="47"/>
      <c r="J187" s="47"/>
      <c r="K187" s="47"/>
      <c r="L187" s="47"/>
      <c r="M187" s="47"/>
      <c r="N187" s="47"/>
      <c r="O187" s="47"/>
    </row>
    <row r="188" spans="3:15" x14ac:dyDescent="0.25">
      <c r="C188" s="46"/>
      <c r="D188" s="46"/>
      <c r="E188" s="46"/>
      <c r="F188" s="46"/>
      <c r="G188" s="46"/>
      <c r="H188" s="46"/>
      <c r="I188" s="47"/>
      <c r="J188" s="47"/>
      <c r="K188" s="47"/>
      <c r="L188" s="47"/>
      <c r="M188" s="47"/>
      <c r="N188" s="47"/>
      <c r="O188" s="47"/>
    </row>
    <row r="189" spans="3:15" x14ac:dyDescent="0.25">
      <c r="C189" s="46"/>
      <c r="D189" s="46"/>
      <c r="E189" s="46"/>
      <c r="F189" s="46"/>
      <c r="G189" s="46"/>
      <c r="H189" s="46"/>
      <c r="I189" s="47"/>
      <c r="J189" s="47"/>
      <c r="K189" s="47"/>
      <c r="L189" s="47"/>
      <c r="M189" s="47"/>
      <c r="N189" s="47"/>
      <c r="O189" s="47"/>
    </row>
    <row r="190" spans="3:15" x14ac:dyDescent="0.25">
      <c r="C190" s="46"/>
      <c r="D190" s="46"/>
      <c r="E190" s="46"/>
      <c r="F190" s="46"/>
      <c r="G190" s="46"/>
      <c r="H190" s="46"/>
      <c r="I190" s="47"/>
      <c r="J190" s="47"/>
      <c r="K190" s="47"/>
      <c r="L190" s="47"/>
      <c r="M190" s="47"/>
      <c r="N190" s="47"/>
      <c r="O190" s="47"/>
    </row>
    <row r="191" spans="3:15" x14ac:dyDescent="0.25">
      <c r="C191" s="46"/>
      <c r="D191" s="46"/>
      <c r="E191" s="46"/>
      <c r="F191" s="46"/>
      <c r="G191" s="46"/>
      <c r="H191" s="46"/>
      <c r="I191" s="47"/>
      <c r="J191" s="47"/>
      <c r="K191" s="47"/>
      <c r="L191" s="47"/>
      <c r="M191" s="47"/>
      <c r="N191" s="47"/>
      <c r="O191" s="47"/>
    </row>
    <row r="192" spans="3:15" x14ac:dyDescent="0.25">
      <c r="C192" s="46"/>
      <c r="D192" s="46"/>
      <c r="E192" s="46"/>
      <c r="F192" s="46"/>
      <c r="G192" s="46"/>
      <c r="H192" s="46"/>
      <c r="I192" s="47"/>
      <c r="J192" s="47"/>
      <c r="K192" s="47"/>
      <c r="L192" s="47"/>
      <c r="M192" s="47"/>
      <c r="N192" s="47"/>
      <c r="O192" s="47"/>
    </row>
    <row r="193" spans="3:15" x14ac:dyDescent="0.25">
      <c r="C193" s="46"/>
      <c r="D193" s="46"/>
      <c r="E193" s="46"/>
      <c r="F193" s="46"/>
      <c r="G193" s="46"/>
      <c r="H193" s="46"/>
      <c r="I193" s="47"/>
      <c r="J193" s="47"/>
      <c r="K193" s="47"/>
      <c r="L193" s="47"/>
      <c r="M193" s="47"/>
      <c r="N193" s="47"/>
      <c r="O193" s="47"/>
    </row>
    <row r="194" spans="3:15" x14ac:dyDescent="0.25">
      <c r="C194" s="46"/>
      <c r="D194" s="46"/>
      <c r="E194" s="46"/>
      <c r="F194" s="46"/>
      <c r="G194" s="46"/>
      <c r="H194" s="46"/>
      <c r="I194" s="47"/>
      <c r="J194" s="47"/>
      <c r="K194" s="47"/>
      <c r="L194" s="47"/>
      <c r="M194" s="47"/>
      <c r="N194" s="47"/>
      <c r="O194" s="47"/>
    </row>
    <row r="195" spans="3:15" x14ac:dyDescent="0.25">
      <c r="C195" s="46"/>
      <c r="D195" s="46"/>
      <c r="E195" s="46"/>
      <c r="F195" s="46"/>
      <c r="G195" s="46"/>
      <c r="H195" s="46"/>
      <c r="I195" s="47"/>
      <c r="J195" s="47"/>
      <c r="K195" s="47"/>
      <c r="L195" s="47"/>
      <c r="M195" s="47"/>
      <c r="N195" s="47"/>
      <c r="O195" s="47"/>
    </row>
    <row r="196" spans="3:15" x14ac:dyDescent="0.25">
      <c r="C196" s="46"/>
      <c r="D196" s="46"/>
      <c r="E196" s="46"/>
      <c r="F196" s="46"/>
      <c r="G196" s="46"/>
      <c r="H196" s="46"/>
      <c r="I196" s="47"/>
      <c r="J196" s="47"/>
      <c r="K196" s="47"/>
      <c r="L196" s="47"/>
      <c r="M196" s="47"/>
      <c r="N196" s="47"/>
      <c r="O196" s="47"/>
    </row>
    <row r="197" spans="3:15" x14ac:dyDescent="0.25">
      <c r="C197" s="46"/>
      <c r="D197" s="46"/>
      <c r="E197" s="46"/>
      <c r="F197" s="46"/>
      <c r="G197" s="46"/>
      <c r="H197" s="46"/>
      <c r="I197" s="47"/>
      <c r="J197" s="47"/>
      <c r="K197" s="47"/>
      <c r="L197" s="47"/>
      <c r="M197" s="47"/>
      <c r="N197" s="47"/>
      <c r="O197" s="47"/>
    </row>
    <row r="198" spans="3:15" x14ac:dyDescent="0.25">
      <c r="C198" s="46"/>
      <c r="D198" s="46"/>
      <c r="E198" s="46"/>
      <c r="F198" s="46"/>
      <c r="G198" s="46"/>
      <c r="H198" s="46"/>
      <c r="I198" s="47"/>
      <c r="J198" s="47"/>
      <c r="K198" s="47"/>
      <c r="L198" s="47"/>
      <c r="M198" s="47"/>
      <c r="N198" s="47"/>
      <c r="O198" s="47"/>
    </row>
    <row r="199" spans="3:15" x14ac:dyDescent="0.25">
      <c r="C199" s="46"/>
      <c r="D199" s="46"/>
      <c r="E199" s="46"/>
      <c r="F199" s="46"/>
      <c r="G199" s="46"/>
      <c r="H199" s="46"/>
      <c r="I199" s="47"/>
      <c r="J199" s="47"/>
      <c r="K199" s="47"/>
      <c r="L199" s="47"/>
      <c r="M199" s="47"/>
      <c r="N199" s="47"/>
      <c r="O199" s="47"/>
    </row>
    <row r="200" spans="3:15" x14ac:dyDescent="0.25">
      <c r="C200" s="46"/>
      <c r="D200" s="46"/>
      <c r="E200" s="46"/>
      <c r="F200" s="46"/>
      <c r="G200" s="46"/>
      <c r="H200" s="46"/>
      <c r="I200" s="47"/>
      <c r="J200" s="47"/>
      <c r="K200" s="47"/>
      <c r="L200" s="47"/>
      <c r="M200" s="47"/>
      <c r="N200" s="47"/>
      <c r="O200" s="47"/>
    </row>
    <row r="201" spans="3:15" x14ac:dyDescent="0.25">
      <c r="C201" s="46"/>
      <c r="D201" s="46"/>
      <c r="E201" s="46"/>
      <c r="F201" s="46"/>
      <c r="G201" s="46"/>
      <c r="H201" s="46"/>
      <c r="I201" s="47"/>
      <c r="J201" s="47"/>
      <c r="K201" s="47"/>
      <c r="L201" s="47"/>
      <c r="M201" s="47"/>
      <c r="N201" s="47"/>
      <c r="O201" s="47"/>
    </row>
    <row r="202" spans="3:15" x14ac:dyDescent="0.25">
      <c r="C202" s="48"/>
    </row>
    <row r="203" spans="3:15" x14ac:dyDescent="0.25">
      <c r="C203" s="48"/>
    </row>
    <row r="204" spans="3:15" x14ac:dyDescent="0.25">
      <c r="C204" s="48"/>
    </row>
    <row r="205" spans="3:15" x14ac:dyDescent="0.25">
      <c r="C205" s="48"/>
    </row>
  </sheetData>
  <sheetProtection algorithmName="SHA-512" hashValue="rmob1uWJyMREbxQyTh12iUswxgVYjvdC67tBJVG9iV8YvgaMw/eg9g+5WTzBwaIomcTfVAy9YdX555JrmKTn4w==" saltValue="fWZo14gHMrzB/SnUjFcEWQ==" spinCount="100000" sheet="1" objects="1" scenarios="1"/>
  <dataConsolidate/>
  <mergeCells count="94">
    <mergeCell ref="I36:L36"/>
    <mergeCell ref="I32:L32"/>
    <mergeCell ref="I33:L33"/>
    <mergeCell ref="F70:G70"/>
    <mergeCell ref="H70:J70"/>
    <mergeCell ref="F69:G69"/>
    <mergeCell ref="F35:G35"/>
    <mergeCell ref="F36:G36"/>
    <mergeCell ref="I37:L37"/>
    <mergeCell ref="H68:J68"/>
    <mergeCell ref="B7:B8"/>
    <mergeCell ref="H19:H21"/>
    <mergeCell ref="I18:L18"/>
    <mergeCell ref="M78:O78"/>
    <mergeCell ref="M77:O77"/>
    <mergeCell ref="M75:O75"/>
    <mergeCell ref="F10:G10"/>
    <mergeCell ref="F11:G11"/>
    <mergeCell ref="F31:G31"/>
    <mergeCell ref="D14:E14"/>
    <mergeCell ref="I19:L21"/>
    <mergeCell ref="I17:L17"/>
    <mergeCell ref="I14:L14"/>
    <mergeCell ref="H23:H25"/>
    <mergeCell ref="I27:L27"/>
    <mergeCell ref="I30:L30"/>
    <mergeCell ref="F34:G34"/>
    <mergeCell ref="I23:L25"/>
    <mergeCell ref="F28:G28"/>
    <mergeCell ref="H9:L9"/>
    <mergeCell ref="H10:L10"/>
    <mergeCell ref="H11:L11"/>
    <mergeCell ref="F9:G9"/>
    <mergeCell ref="I16:L16"/>
    <mergeCell ref="F15:G15"/>
    <mergeCell ref="F14:G14"/>
    <mergeCell ref="I29:L29"/>
    <mergeCell ref="I28:L28"/>
    <mergeCell ref="I22:L22"/>
    <mergeCell ref="D2:E2"/>
    <mergeCell ref="D3:E3"/>
    <mergeCell ref="D4:E4"/>
    <mergeCell ref="D6:E8"/>
    <mergeCell ref="F6:J6"/>
    <mergeCell ref="F7:G7"/>
    <mergeCell ref="H7:L7"/>
    <mergeCell ref="H8:L8"/>
    <mergeCell ref="F8:G8"/>
    <mergeCell ref="H12:L12"/>
    <mergeCell ref="H13:L13"/>
    <mergeCell ref="I15:L15"/>
    <mergeCell ref="F18:G18"/>
    <mergeCell ref="F12:G12"/>
    <mergeCell ref="F13:G13"/>
    <mergeCell ref="D32:E33"/>
    <mergeCell ref="F32:G32"/>
    <mergeCell ref="F33:G33"/>
    <mergeCell ref="F22:G22"/>
    <mergeCell ref="F19:G19"/>
    <mergeCell ref="F29:G29"/>
    <mergeCell ref="F21:G21"/>
    <mergeCell ref="F20:G20"/>
    <mergeCell ref="F24:G24"/>
    <mergeCell ref="F23:G23"/>
    <mergeCell ref="F25:G25"/>
    <mergeCell ref="F27:G27"/>
    <mergeCell ref="C86:O86"/>
    <mergeCell ref="J40:K41"/>
    <mergeCell ref="D65:L65"/>
    <mergeCell ref="D71:G71"/>
    <mergeCell ref="H71:J71"/>
    <mergeCell ref="D72:G72"/>
    <mergeCell ref="H72:J72"/>
    <mergeCell ref="D40:E41"/>
    <mergeCell ref="D64:L64"/>
    <mergeCell ref="H69:J69"/>
    <mergeCell ref="D42:E42"/>
    <mergeCell ref="F68:G68"/>
    <mergeCell ref="G1:I1"/>
    <mergeCell ref="C88:O88"/>
    <mergeCell ref="F37:G37"/>
    <mergeCell ref="F38:G38"/>
    <mergeCell ref="F39:G39"/>
    <mergeCell ref="G76:H76"/>
    <mergeCell ref="G77:H78"/>
    <mergeCell ref="J77:K78"/>
    <mergeCell ref="D39:E39"/>
    <mergeCell ref="D74:E74"/>
    <mergeCell ref="I34:L34"/>
    <mergeCell ref="I35:L35"/>
    <mergeCell ref="D70:E70"/>
    <mergeCell ref="D77:F77"/>
    <mergeCell ref="D76:F76"/>
    <mergeCell ref="J42:K42"/>
  </mergeCells>
  <conditionalFormatting sqref="I17:L17">
    <cfRule type="cellIs" dxfId="2" priority="2" stopIfTrue="1" operator="equal">
      <formula>"..19"</formula>
    </cfRule>
    <cfRule type="cellIs" dxfId="1" priority="4" stopIfTrue="1" operator="equal">
      <formula>0</formula>
    </cfRule>
  </conditionalFormatting>
  <conditionalFormatting sqref="I36:L36">
    <cfRule type="cellIs" dxfId="0" priority="1" stopIfTrue="1" operator="equal">
      <formula>0</formula>
    </cfRule>
  </conditionalFormatting>
  <dataValidations count="1">
    <dataValidation operator="equal" allowBlank="1" showInputMessage="1" showErrorMessage="1" errorTitle="Isikukood" error="Isikukoodi sisestamisel on tehud viga! Palun kontrollige kood üle! :)" sqref="I16:L16"/>
  </dataValidations>
  <hyperlinks>
    <hyperlink ref="H12" r:id="rId1"/>
  </hyperlinks>
  <pageMargins left="0.24" right="0.24" top="0.17" bottom="0.17" header="0.17" footer="0.3"/>
  <pageSetup paperSize="9" scale="34" fitToHeight="0" orientation="portrait" r:id="rId2"/>
  <cellWatches>
    <cellWatch r="A2"/>
    <cellWatch r="B2"/>
    <cellWatch r="A3"/>
    <cellWatch r="B3"/>
    <cellWatch r="A4"/>
    <cellWatch r="B4"/>
    <cellWatch r="A5"/>
    <cellWatch r="B5"/>
    <cellWatch r="A6"/>
    <cellWatch r="B6"/>
    <cellWatch r="A7"/>
    <cellWatch r="B7"/>
    <cellWatch r="A9"/>
    <cellWatch r="B9"/>
    <cellWatch r="A10"/>
    <cellWatch r="B10"/>
    <cellWatch r="A11"/>
    <cellWatch r="B11"/>
    <cellWatch r="A12"/>
    <cellWatch r="B12"/>
    <cellWatch r="A13"/>
    <cellWatch r="B13"/>
    <cellWatch r="A14"/>
    <cellWatch r="B14"/>
  </cellWatche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print="0" autoFill="0" autoLine="0" autoPict="0">
                <anchor moveWithCells="1">
                  <from>
                    <xdr:col>3</xdr:col>
                    <xdr:colOff>9525</xdr:colOff>
                    <xdr:row>42</xdr:row>
                    <xdr:rowOff>0</xdr:rowOff>
                  </from>
                  <to>
                    <xdr:col>4</xdr:col>
                    <xdr:colOff>619125</xdr:colOff>
                    <xdr:row>42</xdr:row>
                    <xdr:rowOff>180975</xdr:rowOff>
                  </to>
                </anchor>
              </controlPr>
            </control>
          </mc:Choice>
        </mc:AlternateContent>
        <mc:AlternateContent xmlns:mc="http://schemas.openxmlformats.org/markup-compatibility/2006">
          <mc:Choice Requires="x14">
            <control shapeId="1029" r:id="rId6" name="Check Box 5">
              <controlPr defaultSize="0" print="0" autoFill="0" autoLine="0" autoPict="0">
                <anchor moveWithCells="1">
                  <from>
                    <xdr:col>3</xdr:col>
                    <xdr:colOff>9525</xdr:colOff>
                    <xdr:row>43</xdr:row>
                    <xdr:rowOff>0</xdr:rowOff>
                  </from>
                  <to>
                    <xdr:col>4</xdr:col>
                    <xdr:colOff>619125</xdr:colOff>
                    <xdr:row>43</xdr:row>
                    <xdr:rowOff>180975</xdr:rowOff>
                  </to>
                </anchor>
              </controlPr>
            </control>
          </mc:Choice>
        </mc:AlternateContent>
        <mc:AlternateContent xmlns:mc="http://schemas.openxmlformats.org/markup-compatibility/2006">
          <mc:Choice Requires="x14">
            <control shapeId="1032" r:id="rId7" name="Check Box 8">
              <controlPr defaultSize="0" print="0" autoFill="0" autoLine="0" autoPict="0">
                <anchor moveWithCells="1">
                  <from>
                    <xdr:col>3</xdr:col>
                    <xdr:colOff>9525</xdr:colOff>
                    <xdr:row>44</xdr:row>
                    <xdr:rowOff>0</xdr:rowOff>
                  </from>
                  <to>
                    <xdr:col>4</xdr:col>
                    <xdr:colOff>619125</xdr:colOff>
                    <xdr:row>44</xdr:row>
                    <xdr:rowOff>180975</xdr:rowOff>
                  </to>
                </anchor>
              </controlPr>
            </control>
          </mc:Choice>
        </mc:AlternateContent>
        <mc:AlternateContent xmlns:mc="http://schemas.openxmlformats.org/markup-compatibility/2006">
          <mc:Choice Requires="x14">
            <control shapeId="1033" r:id="rId8" name="Check Box 9">
              <controlPr defaultSize="0" print="0" autoFill="0" autoLine="0" autoPict="0" altText="Laste-, noorteklass">
                <anchor moveWithCells="1">
                  <from>
                    <xdr:col>3</xdr:col>
                    <xdr:colOff>9525</xdr:colOff>
                    <xdr:row>45</xdr:row>
                    <xdr:rowOff>0</xdr:rowOff>
                  </from>
                  <to>
                    <xdr:col>4</xdr:col>
                    <xdr:colOff>619125</xdr:colOff>
                    <xdr:row>45</xdr:row>
                    <xdr:rowOff>180975</xdr:rowOff>
                  </to>
                </anchor>
              </controlPr>
            </control>
          </mc:Choice>
        </mc:AlternateContent>
        <mc:AlternateContent xmlns:mc="http://schemas.openxmlformats.org/markup-compatibility/2006">
          <mc:Choice Requires="x14">
            <control shapeId="1034" r:id="rId9" name="Check Box 10">
              <controlPr defaultSize="0" print="0" autoFill="0" autoLine="0" autoPict="0">
                <anchor moveWithCells="1">
                  <from>
                    <xdr:col>3</xdr:col>
                    <xdr:colOff>9525</xdr:colOff>
                    <xdr:row>46</xdr:row>
                    <xdr:rowOff>0</xdr:rowOff>
                  </from>
                  <to>
                    <xdr:col>4</xdr:col>
                    <xdr:colOff>619125</xdr:colOff>
                    <xdr:row>46</xdr:row>
                    <xdr:rowOff>180975</xdr:rowOff>
                  </to>
                </anchor>
              </controlPr>
            </control>
          </mc:Choice>
        </mc:AlternateContent>
        <mc:AlternateContent xmlns:mc="http://schemas.openxmlformats.org/markup-compatibility/2006">
          <mc:Choice Requires="x14">
            <control shapeId="1042" r:id="rId10" name="Check Box 18">
              <controlPr defaultSize="0" print="0" autoFill="0" autoLine="0" autoPict="0">
                <anchor moveWithCells="1">
                  <from>
                    <xdr:col>3</xdr:col>
                    <xdr:colOff>9525</xdr:colOff>
                    <xdr:row>54</xdr:row>
                    <xdr:rowOff>0</xdr:rowOff>
                  </from>
                  <to>
                    <xdr:col>4</xdr:col>
                    <xdr:colOff>619125</xdr:colOff>
                    <xdr:row>54</xdr:row>
                    <xdr:rowOff>180975</xdr:rowOff>
                  </to>
                </anchor>
              </controlPr>
            </control>
          </mc:Choice>
        </mc:AlternateContent>
        <mc:AlternateContent xmlns:mc="http://schemas.openxmlformats.org/markup-compatibility/2006">
          <mc:Choice Requires="x14">
            <control shapeId="1043" r:id="rId11" name="Check Box 19">
              <controlPr defaultSize="0" print="0" autoFill="0" autoLine="0" autoPict="0">
                <anchor moveWithCells="1">
                  <from>
                    <xdr:col>3</xdr:col>
                    <xdr:colOff>9525</xdr:colOff>
                    <xdr:row>55</xdr:row>
                    <xdr:rowOff>0</xdr:rowOff>
                  </from>
                  <to>
                    <xdr:col>4</xdr:col>
                    <xdr:colOff>619125</xdr:colOff>
                    <xdr:row>55</xdr:row>
                    <xdr:rowOff>180975</xdr:rowOff>
                  </to>
                </anchor>
              </controlPr>
            </control>
          </mc:Choice>
        </mc:AlternateContent>
        <mc:AlternateContent xmlns:mc="http://schemas.openxmlformats.org/markup-compatibility/2006">
          <mc:Choice Requires="x14">
            <control shapeId="1044" r:id="rId12" name="Check Box 20">
              <controlPr defaultSize="0" print="0" autoFill="0" autoLine="0" autoPict="0">
                <anchor moveWithCells="1">
                  <from>
                    <xdr:col>3</xdr:col>
                    <xdr:colOff>9525</xdr:colOff>
                    <xdr:row>56</xdr:row>
                    <xdr:rowOff>0</xdr:rowOff>
                  </from>
                  <to>
                    <xdr:col>4</xdr:col>
                    <xdr:colOff>619125</xdr:colOff>
                    <xdr:row>56</xdr:row>
                    <xdr:rowOff>180975</xdr:rowOff>
                  </to>
                </anchor>
              </controlPr>
            </control>
          </mc:Choice>
        </mc:AlternateContent>
        <mc:AlternateContent xmlns:mc="http://schemas.openxmlformats.org/markup-compatibility/2006">
          <mc:Choice Requires="x14">
            <control shapeId="1061" r:id="rId13" name="Option Button 37">
              <controlPr defaultSize="0" autoFill="0" autoLine="0" autoPict="0">
                <anchor moveWithCells="1">
                  <from>
                    <xdr:col>4</xdr:col>
                    <xdr:colOff>609600</xdr:colOff>
                    <xdr:row>14</xdr:row>
                    <xdr:rowOff>0</xdr:rowOff>
                  </from>
                  <to>
                    <xdr:col>6</xdr:col>
                    <xdr:colOff>352425</xdr:colOff>
                    <xdr:row>15</xdr:row>
                    <xdr:rowOff>9525</xdr:rowOff>
                  </to>
                </anchor>
              </controlPr>
            </control>
          </mc:Choice>
        </mc:AlternateContent>
        <mc:AlternateContent xmlns:mc="http://schemas.openxmlformats.org/markup-compatibility/2006">
          <mc:Choice Requires="x14">
            <control shapeId="1062" r:id="rId14" name="Option Button 38">
              <controlPr defaultSize="0" autoFill="0" autoLine="0" autoPict="0">
                <anchor moveWithCells="1">
                  <from>
                    <xdr:col>5</xdr:col>
                    <xdr:colOff>371475</xdr:colOff>
                    <xdr:row>14</xdr:row>
                    <xdr:rowOff>0</xdr:rowOff>
                  </from>
                  <to>
                    <xdr:col>7</xdr:col>
                    <xdr:colOff>66675</xdr:colOff>
                    <xdr:row>15</xdr:row>
                    <xdr:rowOff>9525</xdr:rowOff>
                  </to>
                </anchor>
              </controlPr>
            </control>
          </mc:Choice>
        </mc:AlternateContent>
        <mc:AlternateContent xmlns:mc="http://schemas.openxmlformats.org/markup-compatibility/2006">
          <mc:Choice Requires="x14">
            <control shapeId="4350" r:id="rId15" name="Check Box 1278">
              <controlPr defaultSize="0" print="0" autoFill="0" autoLine="0" autoPict="0">
                <anchor moveWithCells="1">
                  <from>
                    <xdr:col>3</xdr:col>
                    <xdr:colOff>9525</xdr:colOff>
                    <xdr:row>57</xdr:row>
                    <xdr:rowOff>0</xdr:rowOff>
                  </from>
                  <to>
                    <xdr:col>4</xdr:col>
                    <xdr:colOff>619125</xdr:colOff>
                    <xdr:row>57</xdr:row>
                    <xdr:rowOff>180975</xdr:rowOff>
                  </to>
                </anchor>
              </controlPr>
            </control>
          </mc:Choice>
        </mc:AlternateContent>
        <mc:AlternateContent xmlns:mc="http://schemas.openxmlformats.org/markup-compatibility/2006">
          <mc:Choice Requires="x14">
            <control shapeId="4397" r:id="rId16" name="Check Box 1325">
              <controlPr defaultSize="0" print="0" autoFill="0" autoLine="0" autoPict="0">
                <anchor moveWithCells="1">
                  <from>
                    <xdr:col>3</xdr:col>
                    <xdr:colOff>9525</xdr:colOff>
                    <xdr:row>58</xdr:row>
                    <xdr:rowOff>9525</xdr:rowOff>
                  </from>
                  <to>
                    <xdr:col>4</xdr:col>
                    <xdr:colOff>619125</xdr:colOff>
                    <xdr:row>59</xdr:row>
                    <xdr:rowOff>0</xdr:rowOff>
                  </to>
                </anchor>
              </controlPr>
            </control>
          </mc:Choice>
        </mc:AlternateContent>
        <mc:AlternateContent xmlns:mc="http://schemas.openxmlformats.org/markup-compatibility/2006">
          <mc:Choice Requires="x14">
            <control shapeId="4625" r:id="rId17" name="Check Box 1553">
              <controlPr defaultSize="0" print="0" autoFill="0" autoLine="0" autoPict="0">
                <anchor moveWithCells="1">
                  <from>
                    <xdr:col>3</xdr:col>
                    <xdr:colOff>9525</xdr:colOff>
                    <xdr:row>46</xdr:row>
                    <xdr:rowOff>180975</xdr:rowOff>
                  </from>
                  <to>
                    <xdr:col>4</xdr:col>
                    <xdr:colOff>619125</xdr:colOff>
                    <xdr:row>47</xdr:row>
                    <xdr:rowOff>161925</xdr:rowOff>
                  </to>
                </anchor>
              </controlPr>
            </control>
          </mc:Choice>
        </mc:AlternateContent>
        <mc:AlternateContent xmlns:mc="http://schemas.openxmlformats.org/markup-compatibility/2006">
          <mc:Choice Requires="x14">
            <control shapeId="4648" r:id="rId18" name="Check Box 1576">
              <controlPr defaultSize="0" print="0" autoFill="0" autoLine="0" autoPict="0">
                <anchor moveWithCells="1">
                  <from>
                    <xdr:col>3</xdr:col>
                    <xdr:colOff>9525</xdr:colOff>
                    <xdr:row>59</xdr:row>
                    <xdr:rowOff>9525</xdr:rowOff>
                  </from>
                  <to>
                    <xdr:col>4</xdr:col>
                    <xdr:colOff>619125</xdr:colOff>
                    <xdr:row>60</xdr:row>
                    <xdr:rowOff>0</xdr:rowOff>
                  </to>
                </anchor>
              </controlPr>
            </control>
          </mc:Choice>
        </mc:AlternateContent>
        <mc:AlternateContent xmlns:mc="http://schemas.openxmlformats.org/markup-compatibility/2006">
          <mc:Choice Requires="x14">
            <control shapeId="4671" r:id="rId19" name="Check Box 1599">
              <controlPr defaultSize="0" print="0" autoFill="0" autoLine="0" autoPict="0" altText="4-6_x000a_">
                <anchor moveWithCells="1">
                  <from>
                    <xdr:col>3</xdr:col>
                    <xdr:colOff>9525</xdr:colOff>
                    <xdr:row>60</xdr:row>
                    <xdr:rowOff>0</xdr:rowOff>
                  </from>
                  <to>
                    <xdr:col>4</xdr:col>
                    <xdr:colOff>619125</xdr:colOff>
                    <xdr:row>60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7"/>
  <sheetViews>
    <sheetView topLeftCell="C1" workbookViewId="0">
      <selection activeCell="X3" sqref="X3"/>
    </sheetView>
  </sheetViews>
  <sheetFormatPr defaultColWidth="8.85546875" defaultRowHeight="15" x14ac:dyDescent="0.25"/>
  <cols>
    <col min="3" max="3" width="20" customWidth="1"/>
    <col min="4" max="4" width="12" bestFit="1" customWidth="1"/>
    <col min="5" max="5" width="10.85546875" customWidth="1"/>
    <col min="7" max="7" width="12.140625" customWidth="1"/>
    <col min="8" max="8" width="24.140625" customWidth="1"/>
    <col min="9" max="9" width="17.42578125" customWidth="1"/>
    <col min="10" max="10" width="18.85546875" customWidth="1"/>
    <col min="11" max="11" width="19.42578125" customWidth="1"/>
    <col min="12" max="12" width="19.42578125" style="1" customWidth="1"/>
    <col min="13" max="13" width="16.42578125" customWidth="1"/>
    <col min="14" max="14" width="17" customWidth="1"/>
    <col min="15" max="15" width="27.85546875" customWidth="1"/>
    <col min="16" max="16" width="24.85546875" customWidth="1"/>
    <col min="17" max="17" width="13.42578125" customWidth="1"/>
    <col min="19" max="19" width="26" customWidth="1"/>
    <col min="20" max="20" width="11.42578125" customWidth="1"/>
    <col min="21" max="21" width="21.140625" customWidth="1"/>
    <col min="22" max="22" width="29.85546875" customWidth="1"/>
    <col min="23" max="23" width="13.42578125" customWidth="1"/>
    <col min="24" max="24" width="15.42578125" customWidth="1"/>
    <col min="25" max="25" width="16.42578125" customWidth="1"/>
    <col min="26" max="26" width="17.140625" customWidth="1"/>
    <col min="27" max="27" width="17.140625" style="1" customWidth="1"/>
    <col min="28" max="28" width="12.42578125" customWidth="1"/>
    <col min="29" max="29" width="7.42578125" customWidth="1"/>
  </cols>
  <sheetData>
    <row r="1" spans="1:29" s="1" customFormat="1" x14ac:dyDescent="0.25">
      <c r="A1" s="33" t="s">
        <v>7</v>
      </c>
      <c r="B1" s="33" t="s">
        <v>19</v>
      </c>
      <c r="C1" s="33" t="s">
        <v>20</v>
      </c>
      <c r="D1" s="33" t="s">
        <v>21</v>
      </c>
      <c r="E1" s="33" t="s">
        <v>22</v>
      </c>
      <c r="F1" s="33" t="s">
        <v>29</v>
      </c>
      <c r="G1" s="33" t="s">
        <v>34</v>
      </c>
      <c r="H1" s="33" t="s">
        <v>23</v>
      </c>
      <c r="I1" s="33" t="s">
        <v>24</v>
      </c>
      <c r="J1" s="33" t="s">
        <v>123</v>
      </c>
      <c r="K1" s="33" t="s">
        <v>25</v>
      </c>
      <c r="L1" s="33" t="s">
        <v>26</v>
      </c>
      <c r="M1" s="33" t="s">
        <v>55</v>
      </c>
      <c r="N1" s="33" t="s">
        <v>27</v>
      </c>
      <c r="O1" s="33" t="s">
        <v>56</v>
      </c>
      <c r="P1" s="33" t="s">
        <v>28</v>
      </c>
      <c r="Q1" s="33" t="s">
        <v>10</v>
      </c>
      <c r="R1" s="33" t="s">
        <v>11</v>
      </c>
      <c r="S1" s="33" t="s">
        <v>58</v>
      </c>
      <c r="T1" s="33" t="s">
        <v>57</v>
      </c>
      <c r="U1" s="33" t="s">
        <v>30</v>
      </c>
      <c r="V1" s="33" t="s">
        <v>31</v>
      </c>
      <c r="W1" s="33" t="s">
        <v>35</v>
      </c>
      <c r="X1" s="33" t="s">
        <v>36</v>
      </c>
      <c r="Y1" s="33" t="s">
        <v>37</v>
      </c>
      <c r="Z1" s="33" t="s">
        <v>124</v>
      </c>
      <c r="AA1" s="33" t="s">
        <v>54</v>
      </c>
      <c r="AB1" s="33" t="s">
        <v>33</v>
      </c>
      <c r="AC1" s="33" t="s">
        <v>32</v>
      </c>
    </row>
    <row r="2" spans="1:29" s="4" customFormat="1" ht="17.25" customHeight="1" x14ac:dyDescent="0.25">
      <c r="A2" s="2">
        <f>Leping!I14</f>
        <v>0</v>
      </c>
      <c r="B2" s="2">
        <f>Leping!I15</f>
        <v>0</v>
      </c>
      <c r="C2" s="2">
        <f>Leping!I16</f>
        <v>0</v>
      </c>
      <c r="D2" s="3" t="str">
        <f>MID(C2,6,2) &amp; "." &amp; MID(C2,4,2) &amp; "." &amp; IF(VALUE(LEFT(C2))&gt;4,20,19) &amp; MID(C2,2,2)</f>
        <v>..19</v>
      </c>
      <c r="E2" s="2" t="str">
        <f>MID(C2,4,2)</f>
        <v/>
      </c>
      <c r="F2" s="2">
        <f>Leping!I28</f>
        <v>0</v>
      </c>
      <c r="G2" s="4">
        <f>Leping!I27</f>
        <v>0</v>
      </c>
      <c r="H2" s="2" t="str">
        <f>Leping!I50 &amp; Leping!I51 &amp; Leping!I52 &amp; Leping!I53 &amp; Leping!I54 &amp; Leping!I55 &amp; Leping!I56 &amp; Leping!I57 &amp; Leping!I58 &amp; Leping!I59 &amp; Leping!O50 &amp; Leping!O51 &amp; Leping!O52 &amp; Leping!O53 &amp; Leping!O54 &amp; Leping!O55 &amp; Leping!O56 &amp; Leping!O57&amp; Leping!O58 &amp; Leping!O59</f>
        <v/>
      </c>
      <c r="I2" s="2" t="str">
        <f>Leping!I43&amp;Leping!I44&amp;Leping!I45&amp;Leping!I46&amp;Leping!I47&amp;Leping!I48&amp;Leping!O43&amp;Leping!O44&amp;Leping!O45&amp;Leping!O46&amp;Leping!O47&amp;Leping!O48</f>
        <v/>
      </c>
      <c r="J2" s="2"/>
      <c r="K2" s="2" t="str">
        <f>Leping!I49&amp;Leping!O49</f>
        <v/>
      </c>
      <c r="L2" s="2">
        <f>Leping!I32</f>
        <v>0</v>
      </c>
      <c r="M2" s="2">
        <f>Leping!I33</f>
        <v>0</v>
      </c>
      <c r="N2" s="2">
        <f>Leping!I35</f>
        <v>0</v>
      </c>
      <c r="O2" s="2">
        <f>Leping!I37</f>
        <v>0</v>
      </c>
      <c r="P2" s="2">
        <f>Leping!I34</f>
        <v>0</v>
      </c>
      <c r="Q2" s="4">
        <f>Leping!I18</f>
        <v>0</v>
      </c>
      <c r="R2" s="2">
        <f>Leping!I19</f>
        <v>0</v>
      </c>
      <c r="S2" s="2">
        <f>Leping!I22</f>
        <v>0</v>
      </c>
      <c r="T2" s="4">
        <f>Leping!I23</f>
        <v>0</v>
      </c>
      <c r="U2" s="2">
        <f>Leping!I29</f>
        <v>0</v>
      </c>
      <c r="V2" s="4">
        <f>Leping!I30</f>
        <v>0</v>
      </c>
      <c r="W2" s="4" t="str">
        <f>IF(Leping!F43=TRUE, "Katrin Kaasik", "")&amp;IF(Leping!F44=TRUE, "Katrin Kaasik", "")&amp;IF(Leping!F45=TRUE, "Katrin Kaasik", "")&amp;IF(Leping!F46=TRUE, "Katrin Kaasik", "")&amp;IF(Leping!F47=TRUE, "Katrin Kaasik", "")&amp;IF(Leping!F48=TRUE, "Katrin Kaasik", "")&amp;IF(Leping!L43=TRUE, "Katrin Kaasik", "")&amp;IF(Leping!L44=TRUE, "Katrin Kaasik", "")&amp;IF(Leping!L45=TRUE, "Katrin Kaasik", "")&amp;IF(Leping!L46=TRUE, "Katrin Kaasik", "")&amp;IF(Leping!L47=TRUE, "Katrin Kaasik", "")&amp;IF(Leping!L48=TRUE, "Katrin Kaasik", "")</f>
        <v/>
      </c>
      <c r="X2" s="4" t="str">
        <f>IF(Leping!F50=TRUE,"Katarina Perman","")&amp;IF(Leping!F51=TRUE,"Piret Tuiken","")&amp;IF(Leping!F52=TRUE,"Piret Tuiken","")&amp;IF(Leping!F53=TRUE,"Kätlin Lepp","")&amp;IF(Leping!F54=TRUE,"Piret Tuiken","")&amp;IF(Leping!F55=TRUE,"Piret Tuiken","")&amp;IF(Leping!F56=TRUE,"Piret Tuiken","")&amp;IF(Leping!F57=TRUE,"Katrin Särkinen","")&amp;IF(Leping!L50=TRUE,"Katarina Perman","")&amp;IF(Leping!L51=TRUE,"Piret Tuiken","")&amp;IF(Leping!L52=TRUE,"Piret Tuiken","")&amp;IF(Leping!L53=TRUE,"Kätlin Lepp","")&amp;IF(Leping!L54=TRUE,"Piret Tuiken","")&amp;IF(Leping!L55=TRUE,"Piret Tuiken","")&amp;IF(Leping!L56=TRUE,"Piret Tuiken","")&amp;IF(Leping!L57=TRUE,"Katrin Särkinen","") &amp;IF(Leping!F58=TRUE, "Katrin Särkinen", "")&amp;IF(Leping!L58=TRUE, "Katrin Särkinen", "")&amp;IF(Leping!L59=TRUE, "Katrin Särkinen", "")&amp;IF(Leping!F59=TRUE, "Katrin Särkinen", "")&amp;IF(Leping!F60=TRUE, "Katrin Särkinen", "")</f>
        <v/>
      </c>
      <c r="Y2" s="4" t="str">
        <f>IF(Leping!F49=TRUE, "Katrin Vaher, Sigrid Savi", "")&amp;IF(Leping!L49=TRUE, "Katrin Vaher, Sigrid Savi", "")</f>
        <v/>
      </c>
      <c r="AA2" s="2"/>
      <c r="AB2" s="2"/>
      <c r="AC2" s="2" t="str">
        <f>IF(Leping!D16=1,"TRUE","FALSE")</f>
        <v>FALSE</v>
      </c>
    </row>
    <row r="4" spans="1:29"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29"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29"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row>
    <row r="7" spans="1:29" x14ac:dyDescent="0.25">
      <c r="A7" s="8"/>
      <c r="B7" s="8"/>
      <c r="C7" s="8"/>
      <c r="D7" s="8"/>
      <c r="E7" s="8"/>
      <c r="F7" s="8"/>
      <c r="G7" s="8"/>
      <c r="H7" s="8"/>
      <c r="I7" s="8"/>
      <c r="J7" s="8"/>
      <c r="K7" s="8"/>
      <c r="L7" s="8"/>
      <c r="M7" s="8"/>
      <c r="N7" s="8"/>
      <c r="O7" s="8"/>
      <c r="P7" s="8"/>
      <c r="Q7" s="8"/>
      <c r="R7" s="8"/>
      <c r="S7" s="8"/>
      <c r="T7" s="8"/>
      <c r="U7" s="8"/>
      <c r="V7" s="8"/>
      <c r="W7" s="8"/>
      <c r="X7" s="8"/>
      <c r="Y7" s="8"/>
      <c r="Z7" s="8"/>
      <c r="AA7" s="8"/>
      <c r="AB7" s="8"/>
      <c r="AC7" s="8"/>
    </row>
  </sheetData>
  <pageMargins left="0.75" right="0.75" top="1" bottom="1"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2"/>
  <sheetViews>
    <sheetView workbookViewId="0">
      <selection activeCell="B14" sqref="B14"/>
    </sheetView>
  </sheetViews>
  <sheetFormatPr defaultColWidth="8.85546875" defaultRowHeight="15" x14ac:dyDescent="0.25"/>
  <sheetData>
    <row r="1" spans="1:5" x14ac:dyDescent="0.25">
      <c r="A1" t="s">
        <v>60</v>
      </c>
      <c r="E1" t="s">
        <v>76</v>
      </c>
    </row>
    <row r="2" spans="1:5" x14ac:dyDescent="0.25">
      <c r="A2" t="s">
        <v>61</v>
      </c>
      <c r="E2" t="s">
        <v>77</v>
      </c>
    </row>
    <row r="3" spans="1:5" x14ac:dyDescent="0.25">
      <c r="A3" t="s">
        <v>67</v>
      </c>
      <c r="E3" t="s">
        <v>80</v>
      </c>
    </row>
    <row r="4" spans="1:5" x14ac:dyDescent="0.25">
      <c r="A4" t="s">
        <v>68</v>
      </c>
      <c r="E4" t="s">
        <v>78</v>
      </c>
    </row>
    <row r="5" spans="1:5" x14ac:dyDescent="0.25">
      <c r="A5" t="s">
        <v>69</v>
      </c>
      <c r="E5" t="s">
        <v>79</v>
      </c>
    </row>
    <row r="6" spans="1:5" x14ac:dyDescent="0.25">
      <c r="A6" t="s">
        <v>70</v>
      </c>
      <c r="E6" t="s">
        <v>81</v>
      </c>
    </row>
    <row r="7" spans="1:5" x14ac:dyDescent="0.25">
      <c r="A7" t="s">
        <v>71</v>
      </c>
      <c r="E7" t="s">
        <v>82</v>
      </c>
    </row>
    <row r="8" spans="1:5" x14ac:dyDescent="0.25">
      <c r="A8" t="s">
        <v>72</v>
      </c>
      <c r="E8" t="s">
        <v>83</v>
      </c>
    </row>
    <row r="9" spans="1:5" x14ac:dyDescent="0.25">
      <c r="A9" t="s">
        <v>62</v>
      </c>
      <c r="E9" t="s">
        <v>84</v>
      </c>
    </row>
    <row r="10" spans="1:5" x14ac:dyDescent="0.25">
      <c r="A10" t="s">
        <v>73</v>
      </c>
      <c r="E10" t="s">
        <v>85</v>
      </c>
    </row>
    <row r="11" spans="1:5" x14ac:dyDescent="0.25">
      <c r="A11" t="s">
        <v>74</v>
      </c>
      <c r="E11" t="s">
        <v>86</v>
      </c>
    </row>
    <row r="12" spans="1:5" x14ac:dyDescent="0.25">
      <c r="A12" t="s">
        <v>75</v>
      </c>
      <c r="E12" t="s">
        <v>87</v>
      </c>
    </row>
    <row r="13" spans="1:5" x14ac:dyDescent="0.25">
      <c r="A13" t="s">
        <v>118</v>
      </c>
      <c r="E13" t="s">
        <v>88</v>
      </c>
    </row>
    <row r="14" spans="1:5" x14ac:dyDescent="0.25">
      <c r="A14" t="s">
        <v>129</v>
      </c>
      <c r="E14" t="s">
        <v>89</v>
      </c>
    </row>
    <row r="15" spans="1:5" x14ac:dyDescent="0.25">
      <c r="E15" t="s">
        <v>90</v>
      </c>
    </row>
    <row r="16" spans="1:5" x14ac:dyDescent="0.25">
      <c r="E16" t="s">
        <v>91</v>
      </c>
    </row>
    <row r="17" spans="5:5" x14ac:dyDescent="0.25">
      <c r="E17" t="s">
        <v>92</v>
      </c>
    </row>
    <row r="18" spans="5:5" x14ac:dyDescent="0.25">
      <c r="E18" t="s">
        <v>93</v>
      </c>
    </row>
    <row r="19" spans="5:5" x14ac:dyDescent="0.25">
      <c r="E19" t="s">
        <v>94</v>
      </c>
    </row>
    <row r="20" spans="5:5" x14ac:dyDescent="0.25">
      <c r="E20" t="s">
        <v>95</v>
      </c>
    </row>
    <row r="21" spans="5:5" x14ac:dyDescent="0.25">
      <c r="E21" t="s">
        <v>96</v>
      </c>
    </row>
    <row r="22" spans="5:5" x14ac:dyDescent="0.25">
      <c r="E22" t="s">
        <v>97</v>
      </c>
    </row>
    <row r="23" spans="5:5" x14ac:dyDescent="0.25">
      <c r="E23" t="s">
        <v>98</v>
      </c>
    </row>
    <row r="24" spans="5:5" x14ac:dyDescent="0.25">
      <c r="E24" t="s">
        <v>99</v>
      </c>
    </row>
    <row r="25" spans="5:5" x14ac:dyDescent="0.25">
      <c r="E25" t="s">
        <v>100</v>
      </c>
    </row>
    <row r="26" spans="5:5" x14ac:dyDescent="0.25">
      <c r="E26" t="s">
        <v>63</v>
      </c>
    </row>
    <row r="27" spans="5:5" x14ac:dyDescent="0.25">
      <c r="E27" t="s">
        <v>101</v>
      </c>
    </row>
    <row r="28" spans="5:5" x14ac:dyDescent="0.25">
      <c r="E28" t="s">
        <v>102</v>
      </c>
    </row>
    <row r="29" spans="5:5" x14ac:dyDescent="0.25">
      <c r="E29" t="s">
        <v>103</v>
      </c>
    </row>
    <row r="30" spans="5:5" x14ac:dyDescent="0.25">
      <c r="E30" t="s">
        <v>104</v>
      </c>
    </row>
    <row r="31" spans="5:5" x14ac:dyDescent="0.25">
      <c r="E31" t="s">
        <v>105</v>
      </c>
    </row>
    <row r="32" spans="5:5" x14ac:dyDescent="0.25">
      <c r="E32" t="s">
        <v>106</v>
      </c>
    </row>
    <row r="33" spans="5:5" x14ac:dyDescent="0.25">
      <c r="E33" t="s">
        <v>107</v>
      </c>
    </row>
    <row r="34" spans="5:5" x14ac:dyDescent="0.25">
      <c r="E34" t="s">
        <v>108</v>
      </c>
    </row>
    <row r="35" spans="5:5" x14ac:dyDescent="0.25">
      <c r="E35" t="s">
        <v>109</v>
      </c>
    </row>
    <row r="36" spans="5:5" x14ac:dyDescent="0.25">
      <c r="E36" t="s">
        <v>110</v>
      </c>
    </row>
    <row r="37" spans="5:5" x14ac:dyDescent="0.25">
      <c r="E37" t="s">
        <v>111</v>
      </c>
    </row>
    <row r="38" spans="5:5" x14ac:dyDescent="0.25">
      <c r="E38" t="s">
        <v>112</v>
      </c>
    </row>
    <row r="39" spans="5:5" x14ac:dyDescent="0.25">
      <c r="E39" t="s">
        <v>113</v>
      </c>
    </row>
    <row r="40" spans="5:5" x14ac:dyDescent="0.25">
      <c r="E40" t="s">
        <v>114</v>
      </c>
    </row>
    <row r="41" spans="5:5" x14ac:dyDescent="0.25">
      <c r="E41" t="s">
        <v>115</v>
      </c>
    </row>
    <row r="42" spans="5:5" x14ac:dyDescent="0.25">
      <c r="E42" t="s">
        <v>116</v>
      </c>
    </row>
  </sheetData>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Leping</vt:lpstr>
      <vt:lpstr>DB_Import</vt:lpstr>
      <vt:lpstr>Koolid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Kert</dc:creator>
  <cp:lastModifiedBy>Kert Kaasik</cp:lastModifiedBy>
  <cp:lastPrinted>2017-09-04T17:53:21Z</cp:lastPrinted>
  <dcterms:created xsi:type="dcterms:W3CDTF">2012-07-24T16:50:32Z</dcterms:created>
  <dcterms:modified xsi:type="dcterms:W3CDTF">2018-09-10T06:26:02Z</dcterms:modified>
</cp:coreProperties>
</file>